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umm" sheetId="1" r:id="rId1"/>
  </sheets>
  <calcPr calcId="125725"/>
</workbook>
</file>

<file path=xl/calcChain.xml><?xml version="1.0" encoding="utf-8"?>
<calcChain xmlns="http://schemas.openxmlformats.org/spreadsheetml/2006/main">
  <c r="F18" i="1"/>
  <c r="F12"/>
  <c r="E18"/>
  <c r="H31"/>
  <c r="H29"/>
  <c r="H20"/>
  <c r="H11"/>
  <c r="H4"/>
  <c r="G31"/>
  <c r="G20"/>
  <c r="G7"/>
  <c r="I29"/>
  <c r="I20"/>
  <c r="I11"/>
  <c r="I4"/>
  <c r="F32"/>
  <c r="F30"/>
  <c r="F25"/>
  <c r="F24"/>
  <c r="F21"/>
  <c r="F20"/>
  <c r="F19"/>
  <c r="F17"/>
  <c r="F16"/>
  <c r="F15"/>
  <c r="F14"/>
  <c r="F13"/>
  <c r="F11"/>
  <c r="F8"/>
  <c r="F7"/>
  <c r="F6"/>
  <c r="F4"/>
  <c r="F3"/>
  <c r="F2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7"/>
  <c r="E16"/>
  <c r="E15"/>
  <c r="E14"/>
  <c r="E13"/>
  <c r="E12"/>
  <c r="E11"/>
  <c r="E10"/>
  <c r="E9"/>
  <c r="E8"/>
  <c r="E7"/>
  <c r="E6"/>
  <c r="E5"/>
  <c r="E4"/>
  <c r="E3"/>
  <c r="E2"/>
  <c r="H7"/>
  <c r="H25" l="1"/>
  <c r="H6"/>
  <c r="G25"/>
  <c r="G23"/>
  <c r="G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4"/>
  <c r="J3"/>
  <c r="J2"/>
  <c r="G39"/>
  <c r="H39"/>
  <c r="I39"/>
  <c r="F39"/>
  <c r="E39"/>
  <c r="J39" l="1"/>
</calcChain>
</file>

<file path=xl/sharedStrings.xml><?xml version="1.0" encoding="utf-8"?>
<sst xmlns="http://schemas.openxmlformats.org/spreadsheetml/2006/main" count="122" uniqueCount="65">
  <si>
    <t>Employee Number</t>
  </si>
  <si>
    <t>Title</t>
  </si>
  <si>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</si>
  <si>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</si>
  <si>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</si>
  <si>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</si>
  <si>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</si>
  <si>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</si>
  <si>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</si>
  <si>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</si>
  <si>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/>
  </si>
  <si>
    <t>P</t>
  </si>
  <si>
    <t>BARNBY</t>
  </si>
  <si>
    <t>N</t>
  </si>
  <si>
    <t>Bye</t>
  </si>
  <si>
    <t>S</t>
  </si>
  <si>
    <t>Darling</t>
  </si>
  <si>
    <t>V</t>
  </si>
  <si>
    <t>Ellery</t>
  </si>
  <si>
    <t>MG</t>
  </si>
  <si>
    <t>KINGSCOTE</t>
  </si>
  <si>
    <t>M</t>
  </si>
  <si>
    <t>Morey</t>
  </si>
  <si>
    <t>C</t>
  </si>
  <si>
    <t>Stocks</t>
  </si>
  <si>
    <t>R</t>
  </si>
  <si>
    <t>Stringer</t>
  </si>
  <si>
    <t>Carter</t>
  </si>
  <si>
    <t>I</t>
  </si>
  <si>
    <t>Doggett</t>
  </si>
  <si>
    <t>D</t>
  </si>
  <si>
    <t>Mills</t>
  </si>
  <si>
    <t>Amil</t>
  </si>
  <si>
    <t>Bent</t>
  </si>
  <si>
    <t>Pernell-Excell</t>
  </si>
  <si>
    <t>Lewis</t>
  </si>
  <si>
    <t>T</t>
  </si>
  <si>
    <t>Manning</t>
  </si>
  <si>
    <t>G</t>
  </si>
  <si>
    <t>Oliver</t>
  </si>
  <si>
    <t>J</t>
  </si>
  <si>
    <t>Parrott</t>
  </si>
  <si>
    <t>Thomas</t>
  </si>
  <si>
    <t>A</t>
  </si>
  <si>
    <t>Tolchard</t>
  </si>
  <si>
    <t>STOCKMAN</t>
  </si>
  <si>
    <t>AJ</t>
  </si>
  <si>
    <t>TYERMAN</t>
  </si>
  <si>
    <t>RA</t>
  </si>
  <si>
    <t>HILL</t>
  </si>
  <si>
    <t>Stubley</t>
  </si>
  <si>
    <t>Brooks</t>
  </si>
  <si>
    <t>B</t>
  </si>
  <si>
    <t>Cunningham</t>
  </si>
  <si>
    <t>Haddock</t>
  </si>
  <si>
    <t>Robson</t>
  </si>
  <si>
    <t>King</t>
  </si>
  <si>
    <t>O'Dwyer</t>
  </si>
  <si>
    <t>Morris</t>
  </si>
  <si>
    <t>L</t>
  </si>
  <si>
    <t>Sykes</t>
  </si>
  <si>
    <t>Winfield</t>
  </si>
  <si>
    <t>Sanders</t>
  </si>
  <si>
    <t>Pentney</t>
  </si>
  <si>
    <t>Total</t>
  </si>
</sst>
</file>

<file path=xl/styles.xml><?xml version="1.0" encoding="utf-8"?>
<styleSheet xmlns="http://schemas.openxmlformats.org/spreadsheetml/2006/main">
  <numFmts count="1">
    <numFmt numFmtId="7" formatCode="&quot;£&quot;#,##0.00;\-&quot;£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7" fontId="2" fillId="0" borderId="2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center" wrapText="1"/>
    </xf>
    <xf numFmtId="0" fontId="2" fillId="0" borderId="2" xfId="1" applyFont="1" applyFill="1" applyBorder="1" applyAlignment="1"/>
    <xf numFmtId="0" fontId="4" fillId="0" borderId="3" xfId="1" applyFont="1" applyFill="1" applyBorder="1" applyAlignment="1"/>
    <xf numFmtId="7" fontId="1" fillId="0" borderId="0" xfId="0" applyNumberFormat="1" applyFont="1"/>
    <xf numFmtId="4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7" sqref="F27"/>
    </sheetView>
  </sheetViews>
  <sheetFormatPr defaultRowHeight="15"/>
  <cols>
    <col min="1" max="1" width="10.42578125" customWidth="1"/>
    <col min="2" max="2" width="5" bestFit="1" customWidth="1"/>
    <col min="3" max="3" width="9.85546875" customWidth="1"/>
    <col min="4" max="4" width="13.42578125" bestFit="1" customWidth="1"/>
    <col min="5" max="5" width="11.28515625" customWidth="1"/>
    <col min="6" max="6" width="13.85546875" customWidth="1"/>
    <col min="8" max="8" width="11.7109375" customWidth="1"/>
    <col min="9" max="9" width="9.85546875" customWidth="1"/>
    <col min="10" max="10" width="12" customWidth="1"/>
  </cols>
  <sheetData>
    <row r="1" spans="1:10" ht="48" customHeight="1">
      <c r="A1" s="6" t="s">
        <v>0</v>
      </c>
      <c r="B1" s="6" t="s">
        <v>1</v>
      </c>
      <c r="C1" s="6" t="s">
        <v>2</v>
      </c>
      <c r="D1" s="2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>
      <c r="A2" s="3">
        <v>5182</v>
      </c>
      <c r="B2" s="4" t="s">
        <v>10</v>
      </c>
      <c r="C2" s="4" t="s">
        <v>11</v>
      </c>
      <c r="D2" s="7" t="s">
        <v>12</v>
      </c>
      <c r="E2" s="5">
        <f>6186.96+687.44+687.44+687.44</f>
        <v>8249.2800000000007</v>
      </c>
      <c r="F2" s="5">
        <f>2553.75+283.75*3</f>
        <v>3405</v>
      </c>
      <c r="G2" s="5">
        <v>0</v>
      </c>
      <c r="H2" s="5">
        <v>0</v>
      </c>
      <c r="I2" s="5">
        <v>0</v>
      </c>
      <c r="J2" s="5">
        <f>SUM(E2:I2)</f>
        <v>11654.28</v>
      </c>
    </row>
    <row r="3" spans="1:10">
      <c r="A3" s="3">
        <v>5191</v>
      </c>
      <c r="B3" s="4" t="s">
        <v>10</v>
      </c>
      <c r="C3" s="4" t="s">
        <v>13</v>
      </c>
      <c r="D3" s="7" t="s">
        <v>14</v>
      </c>
      <c r="E3" s="5">
        <f>6186.78+687.42+687.42*2</f>
        <v>8249.0399999999991</v>
      </c>
      <c r="F3" s="5">
        <f>2553.75+283.75*3</f>
        <v>3405</v>
      </c>
      <c r="G3" s="5">
        <v>0</v>
      </c>
      <c r="H3" s="5">
        <v>0</v>
      </c>
      <c r="I3" s="5">
        <v>0</v>
      </c>
      <c r="J3" s="5">
        <f>SUM(E3:I3)</f>
        <v>11654.039999999999</v>
      </c>
    </row>
    <row r="4" spans="1:10">
      <c r="A4" s="3">
        <v>5198</v>
      </c>
      <c r="B4" s="4" t="s">
        <v>10</v>
      </c>
      <c r="C4" s="4" t="s">
        <v>15</v>
      </c>
      <c r="D4" s="7" t="s">
        <v>16</v>
      </c>
      <c r="E4" s="5">
        <f t="shared" ref="E4:E37" si="0">6186.78+687.42*3</f>
        <v>8249.0399999999991</v>
      </c>
      <c r="F4" s="5">
        <f>1944.52+220*3</f>
        <v>2604.52</v>
      </c>
      <c r="G4" s="5">
        <v>0</v>
      </c>
      <c r="H4" s="5">
        <f>149.27+29.7+60.14</f>
        <v>239.11</v>
      </c>
      <c r="I4" s="5">
        <f>79.5+46+115</f>
        <v>240.5</v>
      </c>
      <c r="J4" s="5">
        <f>SUM(E4:I4)</f>
        <v>11333.17</v>
      </c>
    </row>
    <row r="5" spans="1:10">
      <c r="A5" s="3">
        <v>5201</v>
      </c>
      <c r="B5" s="4" t="s">
        <v>10</v>
      </c>
      <c r="C5" s="4" t="s">
        <v>17</v>
      </c>
      <c r="D5" s="7" t="s">
        <v>18</v>
      </c>
      <c r="E5" s="5">
        <f t="shared" si="0"/>
        <v>8249.0399999999991</v>
      </c>
      <c r="F5" s="5">
        <v>0</v>
      </c>
      <c r="G5" s="5">
        <f>210+67.5</f>
        <v>277.5</v>
      </c>
      <c r="H5" s="5">
        <v>4.95</v>
      </c>
      <c r="I5" s="5">
        <v>26.3</v>
      </c>
      <c r="J5" s="5">
        <f t="shared" ref="J5:J38" si="1">SUM(E5:I5)</f>
        <v>8557.7899999999991</v>
      </c>
    </row>
    <row r="6" spans="1:10">
      <c r="A6" s="3">
        <v>5212</v>
      </c>
      <c r="B6" s="4" t="s">
        <v>10</v>
      </c>
      <c r="C6" s="4" t="s">
        <v>19</v>
      </c>
      <c r="D6" s="7" t="s">
        <v>20</v>
      </c>
      <c r="E6" s="5">
        <f t="shared" si="0"/>
        <v>8249.0399999999991</v>
      </c>
      <c r="F6" s="5">
        <f>5106.78+567.42*3</f>
        <v>6809.0399999999991</v>
      </c>
      <c r="G6" s="5">
        <v>0</v>
      </c>
      <c r="H6" s="5">
        <f>42+28</f>
        <v>70</v>
      </c>
      <c r="I6" s="5">
        <v>0</v>
      </c>
      <c r="J6" s="5">
        <f t="shared" si="1"/>
        <v>15128.079999999998</v>
      </c>
    </row>
    <row r="7" spans="1:10">
      <c r="A7" s="3">
        <v>5220</v>
      </c>
      <c r="B7" s="4" t="s">
        <v>10</v>
      </c>
      <c r="C7" s="4" t="s">
        <v>21</v>
      </c>
      <c r="D7" s="7" t="s">
        <v>22</v>
      </c>
      <c r="E7" s="5">
        <f t="shared" si="0"/>
        <v>8249.0399999999991</v>
      </c>
      <c r="F7" s="5">
        <f>742.5+82.5*3</f>
        <v>990</v>
      </c>
      <c r="G7" s="5">
        <f>525+90+45+75</f>
        <v>735</v>
      </c>
      <c r="H7" s="5">
        <f>74.75+14+7</f>
        <v>95.75</v>
      </c>
      <c r="I7" s="5">
        <v>0</v>
      </c>
      <c r="J7" s="5">
        <f t="shared" si="1"/>
        <v>10069.789999999999</v>
      </c>
    </row>
    <row r="8" spans="1:10">
      <c r="A8" s="3">
        <v>10781</v>
      </c>
      <c r="B8" s="4" t="s">
        <v>10</v>
      </c>
      <c r="C8" s="4" t="s">
        <v>23</v>
      </c>
      <c r="D8" s="7" t="s">
        <v>24</v>
      </c>
      <c r="E8" s="5">
        <f t="shared" si="0"/>
        <v>8249.0399999999991</v>
      </c>
      <c r="F8" s="5">
        <f>2553.75+283.75*3</f>
        <v>3405</v>
      </c>
      <c r="G8" s="5">
        <v>37.119999999999997</v>
      </c>
      <c r="H8" s="5">
        <v>6.15</v>
      </c>
      <c r="I8" s="5">
        <v>0</v>
      </c>
      <c r="J8" s="5">
        <f t="shared" si="1"/>
        <v>11697.31</v>
      </c>
    </row>
    <row r="9" spans="1:10">
      <c r="A9" s="3">
        <v>10789</v>
      </c>
      <c r="B9" s="4" t="s">
        <v>10</v>
      </c>
      <c r="C9" s="4" t="s">
        <v>25</v>
      </c>
      <c r="D9" s="7" t="s">
        <v>26</v>
      </c>
      <c r="E9" s="5">
        <f t="shared" si="0"/>
        <v>8249.0399999999991</v>
      </c>
      <c r="F9" s="5">
        <v>0</v>
      </c>
      <c r="G9" s="5">
        <v>16.059999999999999</v>
      </c>
      <c r="H9" s="5">
        <v>45.12</v>
      </c>
      <c r="I9" s="5">
        <v>0</v>
      </c>
      <c r="J9" s="5">
        <f t="shared" si="1"/>
        <v>8310.2199999999993</v>
      </c>
    </row>
    <row r="10" spans="1:10">
      <c r="A10" s="3">
        <v>10791</v>
      </c>
      <c r="B10" s="4" t="s">
        <v>10</v>
      </c>
      <c r="C10" s="4" t="s">
        <v>23</v>
      </c>
      <c r="D10" s="7" t="s">
        <v>27</v>
      </c>
      <c r="E10" s="5">
        <f t="shared" si="0"/>
        <v>8249.0399999999991</v>
      </c>
      <c r="F10" s="5">
        <v>0</v>
      </c>
      <c r="G10" s="5">
        <v>76.760000000000005</v>
      </c>
      <c r="H10" s="5">
        <v>40</v>
      </c>
      <c r="I10" s="5">
        <v>0</v>
      </c>
      <c r="J10" s="5">
        <f t="shared" si="1"/>
        <v>8365.7999999999993</v>
      </c>
    </row>
    <row r="11" spans="1:10">
      <c r="A11" s="3">
        <v>10794</v>
      </c>
      <c r="B11" s="4" t="s">
        <v>10</v>
      </c>
      <c r="C11" s="4" t="s">
        <v>28</v>
      </c>
      <c r="D11" s="7" t="s">
        <v>29</v>
      </c>
      <c r="E11" s="5">
        <f t="shared" si="0"/>
        <v>8249.0399999999991</v>
      </c>
      <c r="F11" s="5">
        <f>2178.47+283.75*3</f>
        <v>3029.72</v>
      </c>
      <c r="G11" s="5">
        <v>0</v>
      </c>
      <c r="H11" s="5">
        <f>16.75+7</f>
        <v>23.75</v>
      </c>
      <c r="I11" s="5">
        <f>111.7+60.6+9.2</f>
        <v>181.5</v>
      </c>
      <c r="J11" s="5">
        <f t="shared" si="1"/>
        <v>11484.009999999998</v>
      </c>
    </row>
    <row r="12" spans="1:10">
      <c r="A12" s="3">
        <v>15136</v>
      </c>
      <c r="B12" s="4" t="s">
        <v>10</v>
      </c>
      <c r="C12" s="4" t="s">
        <v>30</v>
      </c>
      <c r="D12" s="7" t="s">
        <v>31</v>
      </c>
      <c r="E12" s="5">
        <f t="shared" si="0"/>
        <v>8249.0399999999991</v>
      </c>
      <c r="F12" s="5">
        <f>11250+1250+1250+1250</f>
        <v>15000</v>
      </c>
      <c r="G12" s="5">
        <v>0</v>
      </c>
      <c r="H12" s="5">
        <v>98.3</v>
      </c>
      <c r="I12" s="5">
        <v>0</v>
      </c>
      <c r="J12" s="5">
        <f t="shared" si="1"/>
        <v>23347.34</v>
      </c>
    </row>
    <row r="13" spans="1:10">
      <c r="A13" s="3">
        <v>17024</v>
      </c>
      <c r="B13" s="4" t="s">
        <v>10</v>
      </c>
      <c r="C13" s="4" t="s">
        <v>13</v>
      </c>
      <c r="D13" s="7" t="s">
        <v>32</v>
      </c>
      <c r="E13" s="5">
        <f t="shared" si="0"/>
        <v>8249.0399999999991</v>
      </c>
      <c r="F13" s="5">
        <f>5106.78+567.42*3</f>
        <v>6809.0399999999991</v>
      </c>
      <c r="G13" s="5">
        <v>0</v>
      </c>
      <c r="H13" s="5">
        <v>0</v>
      </c>
      <c r="I13" s="5">
        <v>0</v>
      </c>
      <c r="J13" s="5">
        <f t="shared" si="1"/>
        <v>15058.079999999998</v>
      </c>
    </row>
    <row r="14" spans="1:10">
      <c r="A14" s="3">
        <v>17025</v>
      </c>
      <c r="B14" s="4" t="s">
        <v>10</v>
      </c>
      <c r="C14" s="4" t="s">
        <v>13</v>
      </c>
      <c r="D14" s="7" t="s">
        <v>33</v>
      </c>
      <c r="E14" s="5">
        <f t="shared" si="0"/>
        <v>8249.0399999999991</v>
      </c>
      <c r="F14" s="5">
        <f>2553.75+283.75*3</f>
        <v>3405</v>
      </c>
      <c r="G14" s="5">
        <v>145.12</v>
      </c>
      <c r="H14" s="5">
        <v>0</v>
      </c>
      <c r="I14" s="5">
        <v>0</v>
      </c>
      <c r="J14" s="5">
        <f t="shared" si="1"/>
        <v>11799.16</v>
      </c>
    </row>
    <row r="15" spans="1:10">
      <c r="A15" s="3">
        <v>17028</v>
      </c>
      <c r="B15" s="4" t="s">
        <v>10</v>
      </c>
      <c r="C15" s="4" t="s">
        <v>25</v>
      </c>
      <c r="D15" s="7" t="s">
        <v>34</v>
      </c>
      <c r="E15" s="5">
        <f t="shared" si="0"/>
        <v>8249.0399999999991</v>
      </c>
      <c r="F15" s="5">
        <f>5106.69+567.41*3</f>
        <v>6808.92</v>
      </c>
      <c r="G15" s="5">
        <v>0</v>
      </c>
      <c r="H15" s="5">
        <v>0</v>
      </c>
      <c r="I15" s="5">
        <v>0</v>
      </c>
      <c r="J15" s="5">
        <f t="shared" si="1"/>
        <v>15057.96</v>
      </c>
    </row>
    <row r="16" spans="1:10">
      <c r="A16" s="3">
        <v>17032</v>
      </c>
      <c r="B16" s="4" t="s">
        <v>10</v>
      </c>
      <c r="C16" s="4" t="s">
        <v>23</v>
      </c>
      <c r="D16" s="7" t="s">
        <v>35</v>
      </c>
      <c r="E16" s="5">
        <f t="shared" si="0"/>
        <v>8249.0399999999991</v>
      </c>
      <c r="F16" s="5">
        <f>7661.25+851.25*3</f>
        <v>10215</v>
      </c>
      <c r="G16" s="5">
        <v>0</v>
      </c>
      <c r="H16" s="5">
        <v>0</v>
      </c>
      <c r="I16" s="5">
        <v>0</v>
      </c>
      <c r="J16" s="5">
        <f t="shared" si="1"/>
        <v>18464.04</v>
      </c>
    </row>
    <row r="17" spans="1:10">
      <c r="A17" s="3">
        <v>17033</v>
      </c>
      <c r="B17" s="4" t="s">
        <v>10</v>
      </c>
      <c r="C17" s="4" t="s">
        <v>36</v>
      </c>
      <c r="D17" s="7" t="s">
        <v>37</v>
      </c>
      <c r="E17" s="5">
        <f t="shared" si="0"/>
        <v>8249.0399999999991</v>
      </c>
      <c r="F17" s="5">
        <f>4731.6+567.42*3</f>
        <v>6433.8600000000006</v>
      </c>
      <c r="G17" s="5">
        <v>0</v>
      </c>
      <c r="H17" s="5">
        <v>0</v>
      </c>
      <c r="I17" s="5">
        <v>0</v>
      </c>
      <c r="J17" s="5">
        <f t="shared" si="1"/>
        <v>14682.9</v>
      </c>
    </row>
    <row r="18" spans="1:10">
      <c r="A18" s="3">
        <v>17034</v>
      </c>
      <c r="B18" s="4" t="s">
        <v>10</v>
      </c>
      <c r="C18" s="4" t="s">
        <v>38</v>
      </c>
      <c r="D18" s="7" t="s">
        <v>39</v>
      </c>
      <c r="E18" s="5">
        <f t="shared" si="0"/>
        <v>8249.0399999999991</v>
      </c>
      <c r="F18" s="5">
        <f>20992.5+2332.5+2332.5+2332.5</f>
        <v>27990</v>
      </c>
      <c r="G18" s="5">
        <v>0</v>
      </c>
      <c r="H18" s="5">
        <v>18.399999999999999</v>
      </c>
      <c r="I18" s="5">
        <v>89.25</v>
      </c>
      <c r="J18" s="5">
        <f t="shared" si="1"/>
        <v>36346.69</v>
      </c>
    </row>
    <row r="19" spans="1:10">
      <c r="A19" s="3">
        <v>17035</v>
      </c>
      <c r="B19" s="4" t="s">
        <v>10</v>
      </c>
      <c r="C19" s="4" t="s">
        <v>40</v>
      </c>
      <c r="D19" s="7" t="s">
        <v>41</v>
      </c>
      <c r="E19" s="5">
        <f t="shared" si="0"/>
        <v>8249.0399999999991</v>
      </c>
      <c r="F19" s="5">
        <f>5106.78+567.42*3</f>
        <v>6809.0399999999991</v>
      </c>
      <c r="G19" s="5">
        <v>0</v>
      </c>
      <c r="H19" s="5">
        <v>0</v>
      </c>
      <c r="I19" s="5">
        <v>0</v>
      </c>
      <c r="J19" s="5">
        <f t="shared" si="1"/>
        <v>15058.079999999998</v>
      </c>
    </row>
    <row r="20" spans="1:10">
      <c r="A20" s="3">
        <v>17038</v>
      </c>
      <c r="B20" s="4" t="s">
        <v>10</v>
      </c>
      <c r="C20" s="4" t="s">
        <v>30</v>
      </c>
      <c r="D20" s="7" t="s">
        <v>42</v>
      </c>
      <c r="E20" s="5">
        <f t="shared" si="0"/>
        <v>8249.0399999999991</v>
      </c>
      <c r="F20" s="5">
        <f>6174.32+687.5*3</f>
        <v>8236.82</v>
      </c>
      <c r="G20" s="5">
        <f>120.45+183.96+71.54</f>
        <v>375.95000000000005</v>
      </c>
      <c r="H20" s="5">
        <f>17.42+6.25</f>
        <v>23.67</v>
      </c>
      <c r="I20" s="5">
        <f>27.5+28.6</f>
        <v>56.1</v>
      </c>
      <c r="J20" s="5">
        <f t="shared" si="1"/>
        <v>16941.579999999998</v>
      </c>
    </row>
    <row r="21" spans="1:10">
      <c r="A21" s="3">
        <v>17040</v>
      </c>
      <c r="B21" s="4" t="s">
        <v>10</v>
      </c>
      <c r="C21" s="4" t="s">
        <v>40</v>
      </c>
      <c r="D21" s="7" t="s">
        <v>42</v>
      </c>
      <c r="E21" s="5">
        <f t="shared" si="0"/>
        <v>8249.0399999999991</v>
      </c>
      <c r="F21" s="5">
        <f>2178.47+283.75*3</f>
        <v>3029.72</v>
      </c>
      <c r="G21" s="5">
        <v>0</v>
      </c>
      <c r="H21" s="5">
        <v>0</v>
      </c>
      <c r="I21" s="5">
        <v>0</v>
      </c>
      <c r="J21" s="5">
        <f t="shared" si="1"/>
        <v>11278.759999999998</v>
      </c>
    </row>
    <row r="22" spans="1:10">
      <c r="A22" s="3">
        <v>17041</v>
      </c>
      <c r="B22" s="4" t="s">
        <v>10</v>
      </c>
      <c r="C22" s="4" t="s">
        <v>43</v>
      </c>
      <c r="D22" s="7" t="s">
        <v>44</v>
      </c>
      <c r="E22" s="5">
        <f t="shared" si="0"/>
        <v>8249.0399999999991</v>
      </c>
      <c r="F22" s="5">
        <v>0</v>
      </c>
      <c r="G22" s="5">
        <v>0</v>
      </c>
      <c r="H22" s="5">
        <v>0</v>
      </c>
      <c r="I22" s="5">
        <v>0</v>
      </c>
      <c r="J22" s="5">
        <f t="shared" si="1"/>
        <v>8249.0399999999991</v>
      </c>
    </row>
    <row r="23" spans="1:10">
      <c r="A23" s="3">
        <v>21329</v>
      </c>
      <c r="B23" s="4" t="s">
        <v>10</v>
      </c>
      <c r="C23" s="4" t="s">
        <v>40</v>
      </c>
      <c r="D23" s="7" t="s">
        <v>45</v>
      </c>
      <c r="E23" s="5">
        <f t="shared" si="0"/>
        <v>8249.0399999999991</v>
      </c>
      <c r="F23" s="5">
        <v>0</v>
      </c>
      <c r="G23" s="5">
        <f>100.7+102.6</f>
        <v>203.3</v>
      </c>
      <c r="H23" s="5">
        <v>3.75</v>
      </c>
      <c r="I23" s="5">
        <v>0</v>
      </c>
      <c r="J23" s="5">
        <f t="shared" si="1"/>
        <v>8456.0899999999983</v>
      </c>
    </row>
    <row r="24" spans="1:10">
      <c r="A24" s="3">
        <v>21330</v>
      </c>
      <c r="B24" s="4" t="s">
        <v>10</v>
      </c>
      <c r="C24" s="4" t="s">
        <v>46</v>
      </c>
      <c r="D24" s="7" t="s">
        <v>47</v>
      </c>
      <c r="E24" s="5">
        <f t="shared" si="0"/>
        <v>8249.0399999999991</v>
      </c>
      <c r="F24" s="5">
        <f>3074.22+341.58*3</f>
        <v>4098.96</v>
      </c>
      <c r="G24" s="5">
        <v>174.75</v>
      </c>
      <c r="H24" s="5">
        <v>0</v>
      </c>
      <c r="I24" s="5">
        <v>0</v>
      </c>
      <c r="J24" s="5">
        <f t="shared" si="1"/>
        <v>12522.75</v>
      </c>
    </row>
    <row r="25" spans="1:10">
      <c r="A25" s="3">
        <v>21348</v>
      </c>
      <c r="B25" s="4" t="s">
        <v>10</v>
      </c>
      <c r="C25" s="4" t="s">
        <v>48</v>
      </c>
      <c r="D25" s="7" t="s">
        <v>49</v>
      </c>
      <c r="E25" s="5">
        <f t="shared" si="0"/>
        <v>8249.0399999999991</v>
      </c>
      <c r="F25" s="5">
        <f>2553.75+283.75*3</f>
        <v>3405</v>
      </c>
      <c r="G25" s="5">
        <f>328.13+210.24</f>
        <v>538.37</v>
      </c>
      <c r="H25" s="5">
        <f>10+5.6</f>
        <v>15.6</v>
      </c>
      <c r="I25" s="5">
        <v>32.1</v>
      </c>
      <c r="J25" s="5">
        <f t="shared" si="1"/>
        <v>12240.11</v>
      </c>
    </row>
    <row r="26" spans="1:10">
      <c r="A26" s="3">
        <v>24444</v>
      </c>
      <c r="B26" s="4" t="s">
        <v>10</v>
      </c>
      <c r="C26" s="4" t="s">
        <v>30</v>
      </c>
      <c r="D26" s="7" t="s">
        <v>50</v>
      </c>
      <c r="E26" s="5">
        <f t="shared" si="0"/>
        <v>8249.0399999999991</v>
      </c>
      <c r="F26" s="5">
        <v>0</v>
      </c>
      <c r="G26" s="5">
        <v>0</v>
      </c>
      <c r="H26" s="5">
        <v>0</v>
      </c>
      <c r="I26" s="5">
        <v>0</v>
      </c>
      <c r="J26" s="5">
        <f t="shared" si="1"/>
        <v>8249.0399999999991</v>
      </c>
    </row>
    <row r="27" spans="1:10">
      <c r="A27" s="3">
        <v>24447</v>
      </c>
      <c r="B27" s="4" t="s">
        <v>10</v>
      </c>
      <c r="C27" s="4" t="s">
        <v>43</v>
      </c>
      <c r="D27" s="7" t="s">
        <v>51</v>
      </c>
      <c r="E27" s="5">
        <f t="shared" si="0"/>
        <v>8249.0399999999991</v>
      </c>
      <c r="F27" s="5">
        <v>0</v>
      </c>
      <c r="G27" s="5">
        <v>0</v>
      </c>
      <c r="H27" s="5">
        <v>0</v>
      </c>
      <c r="I27" s="5">
        <v>0</v>
      </c>
      <c r="J27" s="5">
        <f t="shared" si="1"/>
        <v>8249.0399999999991</v>
      </c>
    </row>
    <row r="28" spans="1:10">
      <c r="A28" s="3">
        <v>24448</v>
      </c>
      <c r="B28" s="4" t="s">
        <v>10</v>
      </c>
      <c r="C28" s="4" t="s">
        <v>52</v>
      </c>
      <c r="D28" s="7" t="s">
        <v>53</v>
      </c>
      <c r="E28" s="5">
        <f t="shared" si="0"/>
        <v>8249.0399999999991</v>
      </c>
      <c r="F28" s="5">
        <v>0</v>
      </c>
      <c r="G28" s="5">
        <v>0</v>
      </c>
      <c r="H28" s="5">
        <v>0</v>
      </c>
      <c r="I28" s="5">
        <v>0</v>
      </c>
      <c r="J28" s="5">
        <f t="shared" si="1"/>
        <v>8249.0399999999991</v>
      </c>
    </row>
    <row r="29" spans="1:10">
      <c r="A29" s="3">
        <v>24449</v>
      </c>
      <c r="B29" s="4" t="s">
        <v>10</v>
      </c>
      <c r="C29" s="4" t="s">
        <v>21</v>
      </c>
      <c r="D29" s="7" t="s">
        <v>16</v>
      </c>
      <c r="E29" s="5">
        <f t="shared" si="0"/>
        <v>8249.0399999999991</v>
      </c>
      <c r="F29" s="5">
        <v>0</v>
      </c>
      <c r="G29" s="5">
        <v>0</v>
      </c>
      <c r="H29" s="5">
        <f>62.58+10+9.64</f>
        <v>82.22</v>
      </c>
      <c r="I29" s="5">
        <f>117.7+11+14</f>
        <v>142.69999999999999</v>
      </c>
      <c r="J29" s="5">
        <f t="shared" si="1"/>
        <v>8473.9599999999991</v>
      </c>
    </row>
    <row r="30" spans="1:10">
      <c r="A30" s="3">
        <v>24457</v>
      </c>
      <c r="B30" s="4" t="s">
        <v>10</v>
      </c>
      <c r="C30" s="4" t="s">
        <v>25</v>
      </c>
      <c r="D30" s="7" t="s">
        <v>54</v>
      </c>
      <c r="E30" s="5">
        <f t="shared" si="0"/>
        <v>8249.0399999999991</v>
      </c>
      <c r="F30" s="5">
        <f>5106.78+567.42*3</f>
        <v>6809.0399999999991</v>
      </c>
      <c r="G30" s="5">
        <v>0</v>
      </c>
      <c r="H30" s="5">
        <v>0</v>
      </c>
      <c r="I30" s="5">
        <v>0</v>
      </c>
      <c r="J30" s="5">
        <f t="shared" si="1"/>
        <v>15058.079999999998</v>
      </c>
    </row>
    <row r="31" spans="1:10">
      <c r="A31" s="3">
        <v>24458</v>
      </c>
      <c r="B31" s="4" t="s">
        <v>10</v>
      </c>
      <c r="C31" s="4" t="s">
        <v>23</v>
      </c>
      <c r="D31" s="7" t="s">
        <v>55</v>
      </c>
      <c r="E31" s="5">
        <f t="shared" si="0"/>
        <v>8249.0399999999991</v>
      </c>
      <c r="F31" s="5">
        <v>0</v>
      </c>
      <c r="G31" s="5">
        <f>113.62+40.87+43.87</f>
        <v>198.36</v>
      </c>
      <c r="H31" s="5">
        <f>38+14+14</f>
        <v>66</v>
      </c>
      <c r="I31" s="5">
        <v>0</v>
      </c>
      <c r="J31" s="5">
        <f t="shared" si="1"/>
        <v>8513.4</v>
      </c>
    </row>
    <row r="32" spans="1:10">
      <c r="A32" s="3">
        <v>24460</v>
      </c>
      <c r="B32" s="4" t="s">
        <v>10</v>
      </c>
      <c r="C32" s="4" t="s">
        <v>21</v>
      </c>
      <c r="D32" s="7" t="s">
        <v>56</v>
      </c>
      <c r="E32" s="5">
        <f t="shared" si="0"/>
        <v>8249.0399999999991</v>
      </c>
      <c r="F32" s="5">
        <f>5106.78+567.42*3</f>
        <v>6809.0399999999991</v>
      </c>
      <c r="G32" s="5">
        <v>54</v>
      </c>
      <c r="H32" s="5">
        <v>68.599999999999994</v>
      </c>
      <c r="I32" s="5">
        <v>0</v>
      </c>
      <c r="J32" s="5">
        <f t="shared" si="1"/>
        <v>15180.679999999998</v>
      </c>
    </row>
    <row r="33" spans="1:10">
      <c r="A33" s="3">
        <v>24462</v>
      </c>
      <c r="B33" s="4" t="s">
        <v>10</v>
      </c>
      <c r="C33" s="4" t="s">
        <v>40</v>
      </c>
      <c r="D33" s="7" t="s">
        <v>57</v>
      </c>
      <c r="E33" s="5">
        <f t="shared" si="0"/>
        <v>8249.0399999999991</v>
      </c>
      <c r="F33" s="5">
        <v>0</v>
      </c>
      <c r="G33" s="5">
        <v>0</v>
      </c>
      <c r="H33" s="5">
        <v>0</v>
      </c>
      <c r="I33" s="5">
        <v>0</v>
      </c>
      <c r="J33" s="5">
        <f t="shared" si="1"/>
        <v>8249.0399999999991</v>
      </c>
    </row>
    <row r="34" spans="1:10">
      <c r="A34" s="3">
        <v>24465</v>
      </c>
      <c r="B34" s="4" t="s">
        <v>10</v>
      </c>
      <c r="C34" s="4" t="s">
        <v>30</v>
      </c>
      <c r="D34" s="7" t="s">
        <v>58</v>
      </c>
      <c r="E34" s="5">
        <f t="shared" si="0"/>
        <v>8249.0399999999991</v>
      </c>
      <c r="F34" s="5">
        <v>2837.1</v>
      </c>
      <c r="G34" s="5">
        <v>0</v>
      </c>
      <c r="H34" s="5">
        <v>0</v>
      </c>
      <c r="I34" s="5">
        <v>0</v>
      </c>
      <c r="J34" s="5">
        <f t="shared" si="1"/>
        <v>11086.14</v>
      </c>
    </row>
    <row r="35" spans="1:10">
      <c r="A35" s="3">
        <v>24469</v>
      </c>
      <c r="B35" s="4" t="s">
        <v>10</v>
      </c>
      <c r="C35" s="4" t="s">
        <v>59</v>
      </c>
      <c r="D35" s="7" t="s">
        <v>60</v>
      </c>
      <c r="E35" s="5">
        <f t="shared" si="0"/>
        <v>8249.0399999999991</v>
      </c>
      <c r="F35" s="5">
        <v>0</v>
      </c>
      <c r="G35" s="5">
        <v>0</v>
      </c>
      <c r="H35" s="5">
        <v>0</v>
      </c>
      <c r="I35" s="5">
        <v>0</v>
      </c>
      <c r="J35" s="5">
        <f t="shared" si="1"/>
        <v>8249.0399999999991</v>
      </c>
    </row>
    <row r="36" spans="1:10">
      <c r="A36" s="3">
        <v>24473</v>
      </c>
      <c r="B36" s="4" t="s">
        <v>10</v>
      </c>
      <c r="C36" s="4" t="s">
        <v>36</v>
      </c>
      <c r="D36" s="7" t="s">
        <v>61</v>
      </c>
      <c r="E36" s="5">
        <f t="shared" si="0"/>
        <v>8249.0399999999991</v>
      </c>
      <c r="F36" s="5">
        <v>0</v>
      </c>
      <c r="G36" s="5">
        <v>0</v>
      </c>
      <c r="H36" s="5">
        <v>0</v>
      </c>
      <c r="I36" s="5">
        <v>0</v>
      </c>
      <c r="J36" s="5">
        <f t="shared" si="1"/>
        <v>8249.0399999999991</v>
      </c>
    </row>
    <row r="37" spans="1:10">
      <c r="A37" s="3">
        <v>24822</v>
      </c>
      <c r="B37" s="4" t="s">
        <v>10</v>
      </c>
      <c r="C37" s="4" t="s">
        <v>43</v>
      </c>
      <c r="D37" s="7" t="s">
        <v>62</v>
      </c>
      <c r="E37" s="5">
        <f t="shared" si="0"/>
        <v>8249.0399999999991</v>
      </c>
      <c r="F37" s="5">
        <v>0</v>
      </c>
      <c r="G37" s="5">
        <v>0</v>
      </c>
      <c r="H37" s="5">
        <v>0</v>
      </c>
      <c r="I37" s="5">
        <v>0</v>
      </c>
      <c r="J37" s="5">
        <f t="shared" si="1"/>
        <v>8249.0399999999991</v>
      </c>
    </row>
    <row r="38" spans="1:10">
      <c r="A38" s="3">
        <v>25162</v>
      </c>
      <c r="B38" s="4" t="s">
        <v>10</v>
      </c>
      <c r="C38" s="4" t="s">
        <v>13</v>
      </c>
      <c r="D38" s="7" t="s">
        <v>63</v>
      </c>
      <c r="E38" s="5">
        <f>5321.96+687.42*3</f>
        <v>7384.2199999999993</v>
      </c>
      <c r="F38" s="5">
        <v>0</v>
      </c>
      <c r="G38" s="5">
        <v>0</v>
      </c>
      <c r="H38" s="5">
        <v>0</v>
      </c>
      <c r="I38" s="5">
        <v>0</v>
      </c>
      <c r="J38" s="5">
        <f t="shared" si="1"/>
        <v>7384.2199999999993</v>
      </c>
    </row>
    <row r="39" spans="1:10">
      <c r="A39" s="1"/>
      <c r="B39" s="1"/>
      <c r="C39" s="1"/>
      <c r="D39" s="8" t="s">
        <v>64</v>
      </c>
      <c r="E39" s="9">
        <f>SUM(E2:E38)</f>
        <v>304349.89999999997</v>
      </c>
      <c r="F39" s="9">
        <f>SUM(F2:F38)</f>
        <v>142344.82</v>
      </c>
      <c r="G39" s="9">
        <f t="shared" ref="G39:I39" si="2">SUM(G2:G38)</f>
        <v>2832.29</v>
      </c>
      <c r="H39" s="9">
        <f t="shared" si="2"/>
        <v>901.36999999999989</v>
      </c>
      <c r="I39" s="9">
        <f t="shared" si="2"/>
        <v>768.45</v>
      </c>
      <c r="J39" s="9">
        <f>SUM(J2:J38)</f>
        <v>451196.82999999984</v>
      </c>
    </row>
    <row r="41" spans="1:10">
      <c r="A41" s="1"/>
      <c r="B41" s="1"/>
      <c r="C41" s="1"/>
      <c r="D41" s="1"/>
      <c r="E41" s="10"/>
      <c r="F41" s="10"/>
      <c r="G41" s="10"/>
      <c r="H41" s="10"/>
      <c r="I41" s="1"/>
      <c r="J4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</vt:lpstr>
    </vt:vector>
  </TitlesOfParts>
  <Company>Torbay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csfs012</dc:creator>
  <cp:lastModifiedBy>csfs012</cp:lastModifiedBy>
  <dcterms:created xsi:type="dcterms:W3CDTF">2017-01-26T10:24:10Z</dcterms:created>
  <dcterms:modified xsi:type="dcterms:W3CDTF">2017-04-04T12:41:03Z</dcterms:modified>
</cp:coreProperties>
</file>