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26" documentId="8_{AB14F03C-04CD-4F9C-9F1E-017AA8D774F5}" xr6:coauthVersionLast="47" xr6:coauthVersionMax="47" xr10:uidLastSave="{97651621-ED6D-40D8-AFC2-5E7A1C827E59}"/>
  <bookViews>
    <workbookView xWindow="-120" yWindow="-120" windowWidth="20730" windowHeight="11160" xr2:uid="{407CADB0-E0EF-4F67-978F-789357950ED5}"/>
  </bookViews>
  <sheets>
    <sheet name="Guidance" sheetId="6" r:id="rId1"/>
    <sheet name="Spend return" sheetId="2" r:id="rId2"/>
    <sheet name="Qualitative report" sheetId="3" r:id="rId3"/>
    <sheet name="LA Allocations" sheetId="4" state="hidden" r:id="rId4"/>
    <sheet name="Output" sheetId="5"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6" l="1"/>
  <c r="C29" i="6" s="1"/>
  <c r="B28" i="6"/>
  <c r="C28" i="6" s="1"/>
  <c r="B25" i="6"/>
  <c r="C25" i="6" s="1"/>
  <c r="B24" i="6"/>
  <c r="C24" i="6" s="1"/>
  <c r="B23" i="6"/>
  <c r="C23" i="6" s="1"/>
  <c r="B22" i="6"/>
  <c r="C22" i="6" s="1"/>
  <c r="B21" i="6"/>
  <c r="C21" i="6" s="1"/>
  <c r="B19" i="2"/>
  <c r="P5" i="5"/>
  <c r="O5" i="5"/>
  <c r="M5" i="5"/>
  <c r="L5" i="5"/>
  <c r="K5" i="5"/>
  <c r="J5" i="5"/>
  <c r="I5" i="5"/>
  <c r="H5" i="5"/>
  <c r="G5" i="5"/>
  <c r="F5" i="5"/>
  <c r="E5" i="5"/>
  <c r="B5" i="5"/>
  <c r="C5" i="5"/>
  <c r="R5" i="5"/>
  <c r="C3" i="5"/>
  <c r="D3" i="5"/>
  <c r="E3" i="5"/>
  <c r="F3" i="5"/>
  <c r="G3" i="5"/>
  <c r="H3" i="5"/>
  <c r="I3" i="5"/>
  <c r="J3" i="5"/>
  <c r="K3" i="5"/>
  <c r="L3" i="5"/>
  <c r="M3" i="5"/>
  <c r="N3" i="5"/>
  <c r="O3" i="5"/>
  <c r="P3" i="5"/>
  <c r="Q3" i="5"/>
  <c r="R3" i="5"/>
  <c r="B3" i="5"/>
  <c r="B45" i="2"/>
  <c r="N5" i="5" s="1"/>
  <c r="C44" i="2"/>
  <c r="C43" i="2"/>
  <c r="C42" i="2"/>
  <c r="B26" i="6" l="1"/>
  <c r="C26" i="6" s="1"/>
  <c r="D5" i="5"/>
</calcChain>
</file>

<file path=xl/sharedStrings.xml><?xml version="1.0" encoding="utf-8"?>
<sst xmlns="http://schemas.openxmlformats.org/spreadsheetml/2006/main" count="428" uniqueCount="404">
  <si>
    <t>Version 1.0</t>
  </si>
  <si>
    <t xml:space="preserve">To support with the submission process, this template makes use of data validation to check that returns have provided the information asked for. The boxes below set out each piece of information required by the template, they will turn green if the information is provided and remain red if it is not. For a local authority to submit a completed return, they should first provide all the necessary information to turn each box below green. </t>
  </si>
  <si>
    <t>Information</t>
  </si>
  <si>
    <t>Has the information been provided?</t>
  </si>
  <si>
    <t>Instructions/Guidance</t>
  </si>
  <si>
    <r>
      <t xml:space="preserve">In the spend return table, please note that </t>
    </r>
    <r>
      <rPr>
        <b/>
        <sz val="12"/>
        <color theme="1"/>
        <rFont val="Arial"/>
        <family val="2"/>
      </rPr>
      <t xml:space="preserve">all cells </t>
    </r>
    <r>
      <rPr>
        <sz val="12"/>
        <color theme="1"/>
        <rFont val="Arial"/>
        <family val="2"/>
      </rPr>
      <t xml:space="preserve">must be completed to fulfil the data validation conditions (entering £0 is acceptable but total spend across all categories must equal the local authority's grant allocation). Local authorities must enter information in the yellow cells, grey cells will be automatically populated given the information provided by the local authority. </t>
    </r>
  </si>
  <si>
    <t>(1) Please click the orange box below and select your local authority. The funding allocation for the local authority chosen will then auto-populate.</t>
  </si>
  <si>
    <t>Description</t>
  </si>
  <si>
    <t>Data Item</t>
  </si>
  <si>
    <t>Total MSIF Workforce Fund allocation</t>
  </si>
  <si>
    <t>(2) Please enter the details of the person completing this form.</t>
  </si>
  <si>
    <t>Name</t>
  </si>
  <si>
    <t>Email address</t>
  </si>
  <si>
    <t>Please select response</t>
  </si>
  <si>
    <t>Increasing workforce capacity and retention</t>
  </si>
  <si>
    <t>Total planned spend</t>
  </si>
  <si>
    <t>Total MSIF Workforce Fund spending on increasing workforce capacity and retention</t>
  </si>
  <si>
    <t>Please describe how you are using this additional funding, including how it will affect your existing capacity plans. (500 words maximum)</t>
  </si>
  <si>
    <t>https://www.england.nhs.uk/long-read/delivering-operational-resilience-across-the-nhs-this-winter/</t>
  </si>
  <si>
    <t>(1) Please describe how you are using this additional funding, including how it will affect your existing capacity plans (500 words maximum)</t>
  </si>
  <si>
    <t>Local Authority Name</t>
  </si>
  <si>
    <t>2023-24 MSIF: Workforce Fund allocation</t>
  </si>
  <si>
    <t>Barking and Dagenham</t>
  </si>
  <si>
    <t>Barnet</t>
  </si>
  <si>
    <t>Barnsley</t>
  </si>
  <si>
    <t>Bath and North East Somerset</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</si>
  <si>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</si>
  <si>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</si>
  <si>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</si>
  <si>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</si>
  <si>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</si>
  <si>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</si>
  <si>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</si>
  <si>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</si>
  <si>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</si>
  <si>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</si>
  <si>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</si>
  <si>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</si>
  <si>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</si>
  <si>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</si>
  <si>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</si>
  <si>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</si>
  <si>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</si>
  <si>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</si>
  <si>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</si>
  <si>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</si>
  <si>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</si>
  <si>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City of London</t>
  </si>
  <si>
    <t>Cornwall</t>
  </si>
  <si>
    <t>County Durham</t>
  </si>
  <si>
    <t>Coventry</t>
  </si>
  <si>
    <t>Croydon</t>
  </si>
  <si>
    <t>Cumberland</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</si>
  <si>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</si>
  <si>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</si>
  <si>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</si>
  <si>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</si>
  <si>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</si>
  <si>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</si>
  <si>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</si>
  <si>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</si>
  <si>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</si>
  <si>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</si>
  <si>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</si>
  <si>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</si>
  <si>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</si>
  <si>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</si>
  <si>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</si>
  <si>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</si>
  <si>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</si>
  <si>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</si>
  <si>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</si>
  <si>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</si>
  <si>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</si>
  <si>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</si>
  <si>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</si>
  <si>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 County of</t>
  </si>
  <si>
    <t>Hertfordshire</t>
  </si>
  <si>
    <t>Hillingdon</t>
  </si>
  <si>
    <t>Hounslow</t>
  </si>
  <si>
    <t>Isle of Wight</t>
  </si>
  <si>
    <t>Isles of Scilly</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</si>
  <si>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</si>
  <si>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</si>
  <si>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</si>
  <si>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</si>
  <si>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</si>
  <si>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</si>
  <si>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</si>
  <si>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</si>
  <si>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</si>
  <si>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</si>
  <si>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</si>
  <si>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</si>
  <si>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</si>
  <si>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</si>
  <si>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</si>
  <si>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</si>
  <si>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</si>
  <si>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</si>
  <si>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</si>
  <si>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</si>
  <si>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</si>
  <si>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</si>
  <si>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</si>
  <si>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</si>
  <si>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</si>
  <si>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</si>
  <si>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</si>
  <si>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</si>
  <si>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</si>
  <si>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</si>
  <si>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</si>
  <si>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</si>
  <si>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</si>
  <si>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</si>
  <si>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</si>
  <si>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</si>
  <si>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</si>
  <si>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</si>
  <si>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</si>
  <si>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</si>
  <si>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</si>
  <si>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</si>
  <si>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</si>
  <si>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</si>
  <si>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</si>
  <si>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</si>
  <si>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</si>
  <si>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</si>
  <si>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</si>
  <si>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</si>
  <si>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</si>
  <si>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</si>
  <si>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</si>
  <si>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</si>
  <si>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</si>
  <si>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</si>
  <si>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</si>
  <si>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</si>
  <si>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</si>
  <si>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</si>
  <si>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</si>
  <si>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</si>
  <si>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</si>
  <si>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</si>
  <si>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</si>
  <si>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</si>
  <si>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</si>
  <si>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</si>
  <si>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</si>
  <si>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</si>
  <si>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</si>
  <si>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</si>
  <si>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</si>
  <si>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</si>
  <si>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</si>
  <si>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</si>
  <si>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</si>
  <si>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</si>
  <si>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</si>
  <si>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</si>
  <si>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</si>
  <si>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</si>
  <si>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</si>
  <si>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</si>
  <si>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Westmorland and Furness</t>
  </si>
  <si>
    <t>Wigan</t>
  </si>
  <si>
    <t>Wiltshire</t>
  </si>
  <si>
    <t>Windsor and Maidenhead</t>
  </si>
  <si>
    <t>Wirral</t>
  </si>
  <si>
    <t>Wokingham</t>
  </si>
  <si>
    <t>Wolverhampton</t>
  </si>
  <si>
    <t>Worcestershire</t>
  </si>
  <si>
    <t>York</t>
  </si>
  <si>
    <t>Has a local authority been selected?</t>
  </si>
  <si>
    <t>Has a name and email address been provided?</t>
  </si>
  <si>
    <t>(3) Please confirm that the MSIF Workforce Fund funding will be allocated in full to adult social care.</t>
  </si>
  <si>
    <t>Has confirmation that the MSIF Workforce Fund will be allocated in full to adult social care been provided?</t>
  </si>
  <si>
    <t>Has confirmation of the target area(s) the local authority has decided to focus on been provided?</t>
  </si>
  <si>
    <t>Has confirmation of the planned spend on each target area as part of the MSIF Workforce Fund been provided?</t>
  </si>
  <si>
    <t>Does the total planned spend match the total funding allocation?</t>
  </si>
  <si>
    <t>Has the local authority provided a description of how they plan to use the additional funding?</t>
  </si>
  <si>
    <t>Yes - the funding has been allocated in full to adult social care</t>
  </si>
  <si>
    <t>No - the funding has not been allocated in full to adult social care</t>
  </si>
  <si>
    <t>Yes - we are targeting this area</t>
  </si>
  <si>
    <t>No - we are not targeting this area</t>
  </si>
  <si>
    <t>(4) Please confirm which of the target areas the local authority has decided to focus their MSIF Workforce Fund activity on (note that more than one target area can be chosen).</t>
  </si>
  <si>
    <t>(2) How do your capacity plans and planned use of the fund outlined in question 1 align with NHS winter plans? (500 words maximum)</t>
  </si>
  <si>
    <t>Increasing fee rates paid to ASC providers</t>
  </si>
  <si>
    <t>Reducing ASC waiting times</t>
  </si>
  <si>
    <t>Total MSIF Worforce Fund spending on increasing fee rates paid to ASC providers</t>
  </si>
  <si>
    <t>Total MSIF Workforce Fund spending on reducing ASC waiting times</t>
  </si>
  <si>
    <t>CATEGORY</t>
  </si>
  <si>
    <t>INDEX VALUES</t>
  </si>
  <si>
    <t>COMPOSITE</t>
  </si>
  <si>
    <t>NAMES</t>
  </si>
  <si>
    <t>VALUES</t>
  </si>
  <si>
    <t>LANAME</t>
  </si>
  <si>
    <t>LAONSCODE</t>
  </si>
  <si>
    <t>ONS Code</t>
  </si>
  <si>
    <t>E09000002</t>
  </si>
  <si>
    <t>E09000003</t>
  </si>
  <si>
    <t>E08000016</t>
  </si>
  <si>
    <t>E06000022</t>
  </si>
  <si>
    <t>E06000055</t>
  </si>
  <si>
    <t>E09000004</t>
  </si>
  <si>
    <t>E08000025</t>
  </si>
  <si>
    <t>E06000008</t>
  </si>
  <si>
    <t>E06000009</t>
  </si>
  <si>
    <t>E08000001</t>
  </si>
  <si>
    <t>E06000058</t>
  </si>
  <si>
    <t>E06000036</t>
  </si>
  <si>
    <t>E08000032</t>
  </si>
  <si>
    <t>E09000005</t>
  </si>
  <si>
    <t>E06000043</t>
  </si>
  <si>
    <t>E06000023</t>
  </si>
  <si>
    <t>E09000006</t>
  </si>
  <si>
    <t>E06000060</t>
  </si>
  <si>
    <t>E08000002</t>
  </si>
  <si>
    <t>E08000033</t>
  </si>
  <si>
    <t>E10000003</t>
  </si>
  <si>
    <t>E09000007</t>
  </si>
  <si>
    <t>E06000056</t>
  </si>
  <si>
    <t>E06000049</t>
  </si>
  <si>
    <t>E06000050</t>
  </si>
  <si>
    <t>E09000001</t>
  </si>
  <si>
    <t>E06000052</t>
  </si>
  <si>
    <t>E06000047</t>
  </si>
  <si>
    <t>E08000026</t>
  </si>
  <si>
    <t>E09000008</t>
  </si>
  <si>
    <t>E06000063</t>
  </si>
  <si>
    <t>E06000005</t>
  </si>
  <si>
    <t>E06000015</t>
  </si>
  <si>
    <t>E10000007</t>
  </si>
  <si>
    <t>E10000008</t>
  </si>
  <si>
    <t>E08000017</t>
  </si>
  <si>
    <t>E06000059</t>
  </si>
  <si>
    <t>E08000027</t>
  </si>
  <si>
    <t>E09000009</t>
  </si>
  <si>
    <t>E06000011</t>
  </si>
  <si>
    <t>E10000011</t>
  </si>
  <si>
    <t>E09000010</t>
  </si>
  <si>
    <t>E10000012</t>
  </si>
  <si>
    <t>E08000037</t>
  </si>
  <si>
    <t>E10000013</t>
  </si>
  <si>
    <t>E09000011</t>
  </si>
  <si>
    <t>E09000012</t>
  </si>
  <si>
    <t>E06000006</t>
  </si>
  <si>
    <t>E09000013</t>
  </si>
  <si>
    <t>E10000014</t>
  </si>
  <si>
    <t>E09000014</t>
  </si>
  <si>
    <t>E09000015</t>
  </si>
  <si>
    <t>E06000001</t>
  </si>
  <si>
    <t>E09000016</t>
  </si>
  <si>
    <t>E06000019</t>
  </si>
  <si>
    <t>E10000015</t>
  </si>
  <si>
    <t>E09000017</t>
  </si>
  <si>
    <t>E09000018</t>
  </si>
  <si>
    <t>E06000046</t>
  </si>
  <si>
    <t>E06000053</t>
  </si>
  <si>
    <t>E09000019</t>
  </si>
  <si>
    <t>E09000020</t>
  </si>
  <si>
    <t>E10000016</t>
  </si>
  <si>
    <t>E06000010</t>
  </si>
  <si>
    <t>E09000021</t>
  </si>
  <si>
    <t>E08000034</t>
  </si>
  <si>
    <t>E08000011</t>
  </si>
  <si>
    <t>E09000022</t>
  </si>
  <si>
    <t>E10000017</t>
  </si>
  <si>
    <t>E08000035</t>
  </si>
  <si>
    <t>E06000016</t>
  </si>
  <si>
    <t>E10000018</t>
  </si>
  <si>
    <t>E09000023</t>
  </si>
  <si>
    <t>E10000019</t>
  </si>
  <si>
    <t>E08000012</t>
  </si>
  <si>
    <t>E06000032</t>
  </si>
  <si>
    <t>E08000003</t>
  </si>
  <si>
    <t>E06000035</t>
  </si>
  <si>
    <t>E09000024</t>
  </si>
  <si>
    <t>E06000002</t>
  </si>
  <si>
    <t>E06000042</t>
  </si>
  <si>
    <t>E08000021</t>
  </si>
  <si>
    <t>E09000025</t>
  </si>
  <si>
    <t>E10000020</t>
  </si>
  <si>
    <t>E06000012</t>
  </si>
  <si>
    <t>E06000013</t>
  </si>
  <si>
    <t>E06000061</t>
  </si>
  <si>
    <t>E06000024</t>
  </si>
  <si>
    <t>E08000022</t>
  </si>
  <si>
    <t>E06000065</t>
  </si>
  <si>
    <t>E06000057</t>
  </si>
  <si>
    <t>E06000018</t>
  </si>
  <si>
    <t>E10000024</t>
  </si>
  <si>
    <t>E08000004</t>
  </si>
  <si>
    <t>E10000025</t>
  </si>
  <si>
    <t>E06000031</t>
  </si>
  <si>
    <t>E06000026</t>
  </si>
  <si>
    <t>E06000044</t>
  </si>
  <si>
    <t>E06000038</t>
  </si>
  <si>
    <t>E09000026</t>
  </si>
  <si>
    <t>E06000003</t>
  </si>
  <si>
    <t>E09000027</t>
  </si>
  <si>
    <t>E08000005</t>
  </si>
  <si>
    <t>E08000018</t>
  </si>
  <si>
    <t>E06000017</t>
  </si>
  <si>
    <t>E08000006</t>
  </si>
  <si>
    <t>E08000028</t>
  </si>
  <si>
    <t>E08000014</t>
  </si>
  <si>
    <t>E08000019</t>
  </si>
  <si>
    <t>E06000051</t>
  </si>
  <si>
    <t>E06000039</t>
  </si>
  <si>
    <t>E08000029</t>
  </si>
  <si>
    <t>E06000066</t>
  </si>
  <si>
    <t>E06000025</t>
  </si>
  <si>
    <t>E08000023</t>
  </si>
  <si>
    <t>E06000045</t>
  </si>
  <si>
    <t>E06000033</t>
  </si>
  <si>
    <t>E09000028</t>
  </si>
  <si>
    <t>E08000013</t>
  </si>
  <si>
    <t>E10000028</t>
  </si>
  <si>
    <t>E08000007</t>
  </si>
  <si>
    <t>E06000004</t>
  </si>
  <si>
    <t>E06000021</t>
  </si>
  <si>
    <t>E10000029</t>
  </si>
  <si>
    <t>E08000024</t>
  </si>
  <si>
    <t>E10000030</t>
  </si>
  <si>
    <t>E09000029</t>
  </si>
  <si>
    <t>E06000030</t>
  </si>
  <si>
    <t>E08000008</t>
  </si>
  <si>
    <t>E06000020</t>
  </si>
  <si>
    <t>E06000034</t>
  </si>
  <si>
    <t>E06000027</t>
  </si>
  <si>
    <t>E09000030</t>
  </si>
  <si>
    <t>E08000009</t>
  </si>
  <si>
    <t>E08000036</t>
  </si>
  <si>
    <t>E08000030</t>
  </si>
  <si>
    <t>E09000031</t>
  </si>
  <si>
    <t>E09000032</t>
  </si>
  <si>
    <t>E06000007</t>
  </si>
  <si>
    <t>E10000031</t>
  </si>
  <si>
    <t>E06000037</t>
  </si>
  <si>
    <t>E06000062</t>
  </si>
  <si>
    <t>E10000032</t>
  </si>
  <si>
    <t>E09000033</t>
  </si>
  <si>
    <t>E06000064</t>
  </si>
  <si>
    <t>E08000010</t>
  </si>
  <si>
    <t>E06000054</t>
  </si>
  <si>
    <t>E06000040</t>
  </si>
  <si>
    <t>E08000015</t>
  </si>
  <si>
    <t>E06000041</t>
  </si>
  <si>
    <t>E08000031</t>
  </si>
  <si>
    <t>E10000034</t>
  </si>
  <si>
    <t>E06000014</t>
  </si>
  <si>
    <t>FUND</t>
  </si>
  <si>
    <t>CONTACT</t>
  </si>
  <si>
    <t>SPEND</t>
  </si>
  <si>
    <t>QUAL</t>
  </si>
  <si>
    <t>OTHER</t>
  </si>
  <si>
    <t>laname</t>
  </si>
  <si>
    <t>laonscode</t>
  </si>
  <si>
    <t>contact_name</t>
  </si>
  <si>
    <t>contact_email</t>
  </si>
  <si>
    <t>target_area_fee_rates</t>
  </si>
  <si>
    <t>target_area_workforce</t>
  </si>
  <si>
    <t>target_area_waiting_times</t>
  </si>
  <si>
    <t>planned_spend_fee_rates</t>
  </si>
  <si>
    <t>planned_spend_workforce</t>
  </si>
  <si>
    <t>planned_spend_waiting_times</t>
  </si>
  <si>
    <t>planned_spend_total</t>
  </si>
  <si>
    <t>MSIF_WF_fund_alloc</t>
  </si>
  <si>
    <t>MSIF_WF_fund_to_ASC</t>
  </si>
  <si>
    <t>template_version</t>
  </si>
  <si>
    <t>original_template_check</t>
  </si>
  <si>
    <t>iwFke6</t>
  </si>
  <si>
    <t>Fund_utilisation_summary</t>
  </si>
  <si>
    <t>Fund_alignment_summary</t>
  </si>
  <si>
    <t xml:space="preserve">Please use the yellow boxes below to provide summary responses (maximum 500 words) to the following questions: </t>
  </si>
  <si>
    <t xml:space="preserve">How do your capacity plans and planned use of the fund outlined in question 1 align with NHS winter plans? (500 words maximum) </t>
  </si>
  <si>
    <t>https://www.gov.uk/government/publications/market-sustainability-and-improvement-fund-workforce-fund</t>
  </si>
  <si>
    <t>Data validation</t>
  </si>
  <si>
    <t>Spend return</t>
  </si>
  <si>
    <t>Qualitative report</t>
  </si>
  <si>
    <t>Data item</t>
  </si>
  <si>
    <t xml:space="preserve">The Market Sustainability and Improvement Fund (MSIF) Workforce Fund was announced by the Department of Health and Social Care (DHSC) in July 2023. The primary purpose of the fund is to build on the existing Market Sustainability and Improvement Fund to support local authorities to make tangible improvements to adult social care (ASC) services in their area, with a particular focus on workforce pay. Further details can be found in the policy statement and grant determination: </t>
  </si>
  <si>
    <t xml:space="preserve">As set out in the policy statement, DHSC is asking local authorities to provide information by 28 September 2023, setting out how they plan to use this funding and how it aligns with with NHS Winter Plans that are to be completed by ICBs. </t>
  </si>
  <si>
    <t>The template consists of 2 sections: 
- a quantitative spend return asking local authorities to report how they plan to spend their allocation of the MSIF Workforce Fund
- a qualitative report asking local authorities to explain how they will use this additional funding, how it will affect their existing capacity plans and how these will align with NHS winter plans</t>
  </si>
  <si>
    <t>Has the local authority set out how their capacity plans and use of the funding align to NHS winter plans?</t>
  </si>
  <si>
    <t xml:space="preserve">Further details on the NHS winter plans can be found at the following link: </t>
  </si>
  <si>
    <t>Market Sustainability and Improvement Fund (MSIF) Workforce Fund: information to be reported by each local authority</t>
  </si>
  <si>
    <t>Local authority name</t>
  </si>
  <si>
    <t>(5) Please confirm your planned spend on each of the target areas as part of the Market Sustainability and Improvement Fund (MSIF) Workforce Fund.</t>
  </si>
  <si>
    <t>https://www.gov.uk/government/statistics/local-authority-revenue-expenditure-and-financing-2023-24-budget-england/local-authority-revenue-expenditure-and-financing-2023-24-budget-england</t>
  </si>
  <si>
    <r>
      <t xml:space="preserve">Local authorities are therefore asked to complete this Excel reporting template with the relevant information and return it to DHSC by </t>
    </r>
    <r>
      <rPr>
        <b/>
        <sz val="12"/>
        <color theme="1"/>
        <rFont val="Arial"/>
        <family val="2"/>
      </rPr>
      <t>11:59pm on the 28 September 2023</t>
    </r>
    <r>
      <rPr>
        <sz val="12"/>
        <color theme="1"/>
        <rFont val="Arial"/>
        <family val="2"/>
      </rPr>
      <t>. The reporting template should be submitted to the department by emailing</t>
    </r>
    <r>
      <rPr>
        <b/>
        <sz val="12"/>
        <color theme="1"/>
        <rFont val="Arial"/>
        <family val="2"/>
      </rPr>
      <t xml:space="preserve"> msifcorrespondence@dhsc.gov.uk</t>
    </r>
    <r>
      <rPr>
        <sz val="12"/>
        <color theme="1"/>
        <rFont val="Arial"/>
        <family val="2"/>
      </rPr>
      <t xml:space="preserve"> and attaching a copy.</t>
    </r>
  </si>
  <si>
    <t>Guidance</t>
  </si>
  <si>
    <t>The Market Sustainability and Improvement Fund Workforce Fund is provided on the condition that the recipient local authority allocates its full funding allocation on adult social care, as part of a large increase in planned adult social care spending. As set out in the grant determination, local authorities are required to provide a final report setting out their expenditure and activity from the MSIF Workforce Fund as part of the final MSIF return on 22 May 2024. The template for this will be published in due course.</t>
  </si>
  <si>
    <t xml:space="preserve">In June 2023, the Department for Levelling Up, Housing and Communities published local authorities' budgeted adult social care expenditure for 2023 to 2024: </t>
  </si>
  <si>
    <t>The Department of Health and Social Care will look at the increase in expenditure revenue when revenue outturn (RO) data for 2023 to 2024 is published, and make a comparison to the budgeted expenditure, to check that local authorities have used MSIF Workforce Fund as additional funding. Subsequent to that publication, we will be in touch with local authorities where we believe this expectation has not been met.</t>
  </si>
  <si>
    <t xml:space="preserve">Please complete the tables below to confirm that the local authority plans to spend the money in accordance with the grant conditions and which target area(s) the local authority has selected. Local authorities are reminded that the planned expenditure reported here is in addition to existing funding already provided through the original Market Sustainability and Improvement Fund for 2023 to 2024 and that this will be taken into account when evaluating improvement in the May 2024 report. </t>
  </si>
  <si>
    <t>As set out in the policy statement, DHSC is asking local authorities to provide information by 28 September 2023, setting out how they plan to use this funding and how it aligns with NHS winter plans that are to be completed by integrated care boards (ICBs).</t>
  </si>
  <si>
    <t>Adam Russell</t>
  </si>
  <si>
    <t>commissioning@torbay.gov.uk</t>
  </si>
  <si>
    <t>During winter 2023/24, Torbay Council intend to make tangible improvements to adult social care (ASC) through targeted market interventions to reduce social care waiting times and support the increased fee rates paid to social care providers within specific areas of demand.
The first planned intervention is within Torbay’s priority area to reduce ASC waiting times through targeted transformation of decision-making at the entry into adult social care. This will be achieved by supporting, through the funding of key additional staffing resources, the transformation of a current pilot project into embedded processes and practices, which will ensure continued waiting lists risk management. The allocated expenditure for this measure is £280,000, and the planned output of this work is to deliver sustained reduction, increase in support at point-of-brokerage service decision-making, and inclusion of community and voluntary sector front-end support services.    The target client group for this market sustainability and improvement (workforce) intervention will be waiting list clients. The planned outcome will be a measurable reduction in deterioration and to support discharge flow from hospital. 
The second planned intervention will be to continue to support  the Torbay commissioned domiciliary care sector, through the continuation of increased fee rates over the 2023/24 winter period to meet any seasonal demand. The planned expenditure on this measure is £980,132. 
Continuity of effective and affordable services (to enable vulnerable adults to remain living independently at home) is critical to the delivery of adult social care in Torbay. The rationale for this intervention is a steady client base increase of +8.5% (+200) from the August 2021 baseline, creating pressure within the system and requiring compensatory action to smooth out any peaks in demand. Alongside the end-to-end flow management supported through Torbay’s existing high level of health and social care integration, commissioning additional market capacity at the improved hourly rate will ensure that the commissioned domiciliary care providers will be able to recruit staff and sustain services. This, alongside a range of other control measures outside the scope of MSIF (Workforce) 23/24, is expected to support the same successful minimisation of delayed discharges as seen using a similar measure throughout the 22/23 winter period in Torbay.</t>
  </si>
  <si>
    <t>The Torbay health and social care system has been fully integrated since 2005, including adult social care, the acute hospital and community health services. This means there is a single planning process in place to address winter pressures, and many of the measures needed to smooth end-to-end flow during peak periods are already in place as business-as-usual to support elements of the NHS winter plan’s 10 high impact interventions, particularly in relation to both reducing admission to and improving discharge from hospital. This includes measures such as:
•	Improvements in intermediate care provision, ensuring that older people can return home to use domiciliary care, rather than be admitted to bed-based care. This includes the development of a new 29-bed intermediate care unit and the flexible commissioning of 17 additional reablement beds.
•	More domiciliary and personal assistant services in the community, which also specialise in complex support, that people can buy directly, including with a personal budget or direct payment. 
•	A stronger focus on resilience, re-ablement, and access to aids and assistive technology. 
•	An adult social care ‘front door’ with a more effective asset-based approach to short-term and preventive help, strengthened by improvements in collaborative working with the local voluntary and community sector.
These existing measures allow Torbay health and care commissioners to be very selective about which areas to target with the 23/24 Market Sustainability and Improvement (Workforce) Fund between now and March 31st, in order to maximise the effect in such a short period of time. As detailed in section 1, Torbay intends to continue to support  the Torbay commissioned domiciliary care sector, through the commissioning of £1M of additional skilled capacity at increased fee rates over the 2023/24 winter period to offset seasonal demand, and the balance of the fund on improvements to the social care ‘front door.' This will support key areas of operational resilience within the wider NHS winter plan:
A.	To use domiciliary care within a wider reablement model to address frailty, improving community-based options to reduce admission;
B.	To aid community bed productivity and flow, by reducing length of stay in hospital and aiding efficient timely hospital discharge; and
C.	Improving urgent community response, by improving consistency of referrals and avoiding admission where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</si>
</sst>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quot;£&quot;#,##0.00"/>
    <numFmt numFmtId="166" formatCode="0.0"/>
  </numFmts>
  <fonts count="9" x14ac:knownFonts="1">
    <font>
      <sz val="11"/>
      <color theme="1"/>
      <name val="Calibri"/>
      <family val="2"/>
      <scheme val="minor"/>
    </font>
    <font>
      <b/>
      <sz val="12"/>
      <color theme="0"/>
      <name val="Arial"/>
      <family val="2"/>
    </font>
    <font>
      <sz val="11"/>
      <color theme="1"/>
      <name val="Arial"/>
      <family val="2"/>
    </font>
    <font>
      <b/>
      <sz val="12"/>
      <color theme="1"/>
      <name val="Arial"/>
      <family val="2"/>
    </font>
    <font>
      <sz val="12"/>
      <color theme="1"/>
      <name val="Arial"/>
      <family val="2"/>
    </font>
    <font>
      <u/>
      <sz val="11"/>
      <color theme="10"/>
      <name val="Calibri"/>
      <family val="2"/>
      <scheme val="minor"/>
    </font>
    <font>
      <sz val="12"/>
      <name val="Arial"/>
      <family val="2"/>
    </font>
    <font>
      <sz val="11"/>
      <color theme="0"/>
      <name val="Calibri"/>
      <family val="2"/>
      <scheme val="minor"/>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7"/>
        <bgColor indexed="64"/>
      </patternFill>
    </fill>
  </fills>
  <borders count="14">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47">
    <xf numFmtId="0" fontId="0" fillId="0" borderId="0" xfId="0"/>
    <xf numFmtId="0" fontId="0" fillId="2" borderId="0" xfId="0" applyFill="1"/>
    <xf numFmtId="0" fontId="0" fillId="3" borderId="0" xfId="0" applyFill="1"/>
    <xf numFmtId="0" fontId="1" fillId="3" borderId="0" xfId="0" applyFont="1" applyFill="1"/>
    <xf numFmtId="0" fontId="3" fillId="2" borderId="0" xfId="0" applyFont="1" applyFill="1"/>
    <xf numFmtId="0" fontId="0" fillId="4" borderId="4" xfId="0" applyFill="1" applyBorder="1"/>
    <xf numFmtId="0" fontId="3" fillId="5" borderId="1" xfId="0" applyFont="1" applyFill="1" applyBorder="1"/>
    <xf numFmtId="0" fontId="4" fillId="2" borderId="2" xfId="0" applyFont="1" applyFill="1" applyBorder="1"/>
    <xf numFmtId="0" fontId="4" fillId="6" borderId="6" xfId="0" applyFont="1" applyFill="1" applyBorder="1" applyProtection="1">
      <protection locked="0"/>
    </xf>
    <xf numFmtId="164" fontId="4" fillId="4" borderId="2" xfId="0" applyNumberFormat="1" applyFont="1" applyFill="1" applyBorder="1"/>
    <xf numFmtId="0" fontId="2" fillId="6" borderId="2" xfId="0" applyFont="1" applyFill="1" applyBorder="1" applyProtection="1">
      <protection locked="0"/>
    </xf>
    <xf numFmtId="0" fontId="2" fillId="6" borderId="2" xfId="0" applyFont="1" applyFill="1" applyBorder="1" applyAlignment="1" applyProtection="1">
      <alignment vertical="top"/>
      <protection locked="0"/>
    </xf>
    <xf numFmtId="0" fontId="4" fillId="2" borderId="7" xfId="0" applyFont="1" applyFill="1" applyBorder="1"/>
    <xf numFmtId="0" fontId="4" fillId="6" borderId="2" xfId="0" applyFont="1" applyFill="1" applyBorder="1" applyProtection="1">
      <protection locked="0"/>
    </xf>
    <xf numFmtId="0" fontId="4" fillId="2" borderId="5" xfId="0" applyFont="1" applyFill="1" applyBorder="1"/>
    <xf numFmtId="0" fontId="4" fillId="6" borderId="5" xfId="0" applyFont="1" applyFill="1" applyBorder="1" applyProtection="1">
      <protection locked="0"/>
    </xf>
    <xf numFmtId="165" fontId="4" fillId="6" borderId="2" xfId="0" applyNumberFormat="1" applyFont="1" applyFill="1" applyBorder="1" applyProtection="1">
      <protection locked="0"/>
    </xf>
    <xf numFmtId="0" fontId="3" fillId="2" borderId="2" xfId="0" applyFont="1" applyFill="1" applyBorder="1"/>
    <xf numFmtId="0" fontId="4" fillId="4" borderId="4" xfId="0" applyFont="1" applyFill="1" applyBorder="1"/>
    <xf numFmtId="0" fontId="0" fillId="4" borderId="5" xfId="0" applyFill="1" applyBorder="1"/>
    <xf numFmtId="164" fontId="0" fillId="0" borderId="0" xfId="0" applyNumberFormat="1"/>
    <xf numFmtId="0" fontId="4" fillId="6" borderId="2" xfId="0" applyFont="1" applyFill="1" applyBorder="1" applyAlignment="1" applyProtection="1">
      <alignment vertical="top" wrapText="1"/>
      <protection locked="0"/>
    </xf>
    <xf numFmtId="0" fontId="0" fillId="0" borderId="0" xfId="0" applyAlignment="1">
      <alignment wrapText="1"/>
    </xf>
    <xf numFmtId="0" fontId="8" fillId="0" borderId="0" xfId="0" applyFont="1" applyAlignment="1">
      <alignment wrapText="1"/>
    </xf>
    <xf numFmtId="0" fontId="7" fillId="0" borderId="0" xfId="0" applyFont="1" applyAlignment="1">
      <alignment wrapText="1"/>
    </xf>
    <xf numFmtId="166" fontId="0" fillId="0" borderId="0" xfId="0" applyNumberFormat="1"/>
    <xf numFmtId="0" fontId="7" fillId="2" borderId="0" xfId="0" applyFont="1" applyFill="1"/>
    <xf numFmtId="0" fontId="7" fillId="0" borderId="0" xfId="0" applyFont="1"/>
    <xf numFmtId="0" fontId="0" fillId="2" borderId="0" xfId="0" applyFill="1" applyProtection="1">
      <protection locked="0"/>
    </xf>
    <xf numFmtId="0" fontId="6" fillId="4" borderId="4" xfId="1" applyFont="1" applyFill="1" applyBorder="1" applyProtection="1">
      <protection locked="0"/>
    </xf>
    <xf numFmtId="0" fontId="4" fillId="2" borderId="3" xfId="0" applyFont="1" applyFill="1" applyBorder="1"/>
    <xf numFmtId="0" fontId="0" fillId="2" borderId="12" xfId="0" applyFill="1" applyBorder="1"/>
    <xf numFmtId="0" fontId="4" fillId="2" borderId="8" xfId="0" applyFont="1" applyFill="1" applyBorder="1"/>
    <xf numFmtId="0" fontId="4" fillId="2" borderId="4" xfId="0" applyFont="1" applyFill="1" applyBorder="1"/>
    <xf numFmtId="0" fontId="0" fillId="2" borderId="11" xfId="0" applyFill="1" applyBorder="1"/>
    <xf numFmtId="0" fontId="4" fillId="2" borderId="9" xfId="0" applyFont="1" applyFill="1" applyBorder="1"/>
    <xf numFmtId="0" fontId="0" fillId="2" borderId="13" xfId="0" applyFill="1" applyBorder="1"/>
    <xf numFmtId="0" fontId="4" fillId="2" borderId="10" xfId="0" applyFont="1" applyFill="1" applyBorder="1"/>
    <xf numFmtId="0" fontId="0" fillId="2" borderId="8" xfId="0" applyFill="1" applyBorder="1"/>
    <xf numFmtId="0" fontId="0" fillId="2" borderId="10" xfId="0" applyFill="1" applyBorder="1"/>
    <xf numFmtId="0" fontId="6" fillId="2" borderId="0" xfId="0" applyFont="1" applyFill="1"/>
    <xf numFmtId="0" fontId="6" fillId="4" borderId="4" xfId="1" applyFont="1" applyFill="1" applyBorder="1" applyAlignment="1" applyProtection="1">
      <alignment wrapText="1"/>
      <protection locked="0"/>
    </xf>
    <xf numFmtId="0" fontId="4" fillId="4" borderId="3" xfId="0" applyFont="1" applyFill="1" applyBorder="1" applyAlignment="1" applyProtection="1">
      <alignment wrapText="1"/>
      <protection locked="0"/>
    </xf>
    <xf numFmtId="0" fontId="4" fillId="4" borderId="4" xfId="0" applyFont="1" applyFill="1" applyBorder="1" applyAlignment="1" applyProtection="1">
      <alignment wrapText="1"/>
      <protection locked="0"/>
    </xf>
    <xf numFmtId="0" fontId="0" fillId="4" borderId="4" xfId="0" applyFill="1" applyBorder="1" applyProtection="1">
      <protection locked="0"/>
    </xf>
    <xf numFmtId="0" fontId="4" fillId="4" borderId="5" xfId="0" applyFont="1" applyFill="1" applyBorder="1" applyAlignment="1" applyProtection="1">
      <alignment wrapText="1"/>
      <protection locked="0"/>
    </xf>
    <xf numFmtId="0" fontId="3" fillId="4" borderId="4" xfId="0" applyFont="1" applyFill="1" applyBorder="1" applyProtection="1">
      <protection locked="0"/>
    </xf>
  </cellXfs>
  <cellStyles count="2">
    <cellStyle name="Hyperlink" xfId="1" builtinId="8"/>
    <cellStyle name="Normal" xfId="0" builtinId="0"/>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uk/government/publications/market-sustainability-and-improvement-fund-workforce-fund"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uk/government/statistics/local-authority-revenue-expenditure-and-financing-2023-24-budget-england/local-authority-revenue-expenditure-and-financing-2023-24-budget-england"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ngland.nhs.uk/long-read/delivering-operational-resilience-across-the-nhs-this-winte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A3A41-F98C-4703-AF37-9168AAE9A8DD}">
  <sheetPr>
    <tabColor theme="0" tint="-4.9989318521683403E-2"/>
  </sheetPr>
  <dimension ref="A1:BL29"/>
  <sheetViews>
    <sheetView tabSelected="1" zoomScaleNormal="100" workbookViewId="0">
      <selection activeCell="A5" sqref="A5"/>
    </sheetView>
  </sheetViews>
  <sheetFormatPr defaultRowHeight="15" x14ac:dyDescent="0.25"/>
  <cols>
    <col min="1" max="1" width="120.7109375" style="1" customWidth="1"/>
    <col min="2" max="2" width="0" style="1" hidden="1" customWidth="1"/>
    <col min="3" max="3" width="41.140625" style="1" customWidth="1"/>
    <col min="4" max="64" width="9.140625" style="1"/>
  </cols>
  <sheetData>
    <row r="1" spans="1:13" s="2" customFormat="1" ht="15.75" x14ac:dyDescent="0.25">
      <c r="A1" s="3" t="s">
        <v>389</v>
      </c>
    </row>
    <row r="2" spans="1:13" x14ac:dyDescent="0.25">
      <c r="A2" s="28"/>
      <c r="C2" s="28"/>
      <c r="D2" s="28"/>
      <c r="E2" s="28"/>
      <c r="F2" s="28"/>
      <c r="G2" s="28"/>
      <c r="H2" s="28"/>
      <c r="I2" s="28"/>
      <c r="J2" s="28"/>
      <c r="K2" s="28"/>
      <c r="L2" s="28"/>
      <c r="M2" s="28"/>
    </row>
    <row r="3" spans="1:13" ht="15.75" x14ac:dyDescent="0.25">
      <c r="A3" s="4" t="s">
        <v>0</v>
      </c>
      <c r="C3" s="28"/>
      <c r="D3" s="28"/>
      <c r="E3" s="28"/>
      <c r="F3" s="28"/>
      <c r="G3" s="28"/>
      <c r="H3" s="28"/>
      <c r="I3" s="28"/>
      <c r="J3" s="28"/>
      <c r="K3" s="28"/>
      <c r="L3" s="28"/>
      <c r="M3" s="28"/>
    </row>
    <row r="4" spans="1:13" x14ac:dyDescent="0.25">
      <c r="C4" s="28"/>
      <c r="D4" s="28"/>
      <c r="E4" s="28"/>
      <c r="F4" s="28"/>
      <c r="G4" s="28"/>
      <c r="H4" s="28"/>
      <c r="I4" s="28"/>
      <c r="J4" s="28"/>
      <c r="K4" s="28"/>
      <c r="L4" s="28"/>
      <c r="M4" s="28"/>
    </row>
    <row r="5" spans="1:13" ht="76.5" customHeight="1" x14ac:dyDescent="0.25">
      <c r="A5" s="42" t="s">
        <v>384</v>
      </c>
      <c r="C5" s="28"/>
      <c r="D5" s="28"/>
      <c r="E5" s="28"/>
      <c r="F5" s="28"/>
      <c r="G5" s="28"/>
      <c r="H5" s="28"/>
      <c r="I5" s="28"/>
      <c r="J5" s="28"/>
      <c r="K5" s="28"/>
      <c r="L5" s="28"/>
      <c r="M5" s="28"/>
    </row>
    <row r="6" spans="1:13" ht="15.75" x14ac:dyDescent="0.25">
      <c r="A6" s="29" t="s">
        <v>379</v>
      </c>
      <c r="C6" s="28"/>
      <c r="D6" s="28"/>
      <c r="E6" s="28"/>
      <c r="F6" s="28"/>
      <c r="G6" s="28"/>
      <c r="H6" s="28"/>
      <c r="I6" s="28"/>
      <c r="J6" s="28"/>
      <c r="K6" s="28"/>
      <c r="L6" s="28"/>
      <c r="M6" s="28"/>
    </row>
    <row r="7" spans="1:13" x14ac:dyDescent="0.25">
      <c r="A7" s="5"/>
      <c r="C7" s="28"/>
      <c r="D7" s="28"/>
      <c r="E7" s="28"/>
      <c r="F7" s="28"/>
      <c r="G7" s="28"/>
      <c r="H7" s="28"/>
      <c r="I7" s="28"/>
      <c r="J7" s="28"/>
      <c r="K7" s="28"/>
      <c r="L7" s="28"/>
      <c r="M7" s="28"/>
    </row>
    <row r="8" spans="1:13" ht="46.5" customHeight="1" x14ac:dyDescent="0.25">
      <c r="A8" s="43" t="s">
        <v>399</v>
      </c>
      <c r="C8" s="28"/>
      <c r="D8" s="28"/>
      <c r="E8" s="28"/>
      <c r="F8" s="28"/>
      <c r="G8" s="28"/>
      <c r="H8" s="28"/>
      <c r="I8" s="28"/>
      <c r="J8" s="28"/>
      <c r="K8" s="28"/>
      <c r="L8" s="28"/>
      <c r="M8" s="28"/>
    </row>
    <row r="9" spans="1:13" x14ac:dyDescent="0.25">
      <c r="A9" s="44"/>
      <c r="C9" s="28"/>
      <c r="D9" s="28"/>
      <c r="E9" s="28"/>
      <c r="F9" s="28"/>
      <c r="G9" s="28"/>
      <c r="H9" s="28"/>
      <c r="I9" s="28"/>
      <c r="J9" s="28"/>
      <c r="K9" s="28"/>
      <c r="L9" s="28"/>
      <c r="M9" s="28"/>
    </row>
    <row r="10" spans="1:13" ht="46.5" customHeight="1" x14ac:dyDescent="0.25">
      <c r="A10" s="43" t="s">
        <v>393</v>
      </c>
      <c r="C10" s="28"/>
      <c r="D10" s="28"/>
      <c r="E10" s="28"/>
      <c r="F10" s="28"/>
      <c r="G10" s="28"/>
      <c r="H10" s="28"/>
      <c r="I10" s="28"/>
      <c r="J10" s="28"/>
      <c r="K10" s="28"/>
      <c r="L10" s="28"/>
      <c r="M10" s="28"/>
    </row>
    <row r="11" spans="1:13" x14ac:dyDescent="0.25">
      <c r="A11" s="44"/>
      <c r="C11" s="28"/>
      <c r="D11" s="28"/>
      <c r="E11" s="28"/>
      <c r="F11" s="28"/>
      <c r="G11" s="28"/>
      <c r="H11" s="28"/>
      <c r="I11" s="28"/>
      <c r="J11" s="28"/>
      <c r="K11" s="28"/>
      <c r="L11" s="28"/>
      <c r="M11" s="28"/>
    </row>
    <row r="12" spans="1:13" ht="92.25" customHeight="1" x14ac:dyDescent="0.25">
      <c r="A12" s="43" t="s">
        <v>386</v>
      </c>
      <c r="C12" s="28"/>
      <c r="D12" s="28"/>
      <c r="E12" s="28"/>
      <c r="F12" s="28"/>
      <c r="G12" s="28"/>
      <c r="H12" s="28"/>
      <c r="I12" s="28"/>
      <c r="J12" s="28"/>
      <c r="K12" s="28"/>
      <c r="L12" s="28"/>
      <c r="M12" s="28"/>
    </row>
    <row r="13" spans="1:13" x14ac:dyDescent="0.25">
      <c r="A13" s="44"/>
      <c r="C13" s="28"/>
      <c r="D13" s="28"/>
      <c r="E13" s="28"/>
      <c r="F13" s="28"/>
      <c r="G13" s="28"/>
      <c r="H13" s="28"/>
      <c r="I13" s="28"/>
      <c r="J13" s="28"/>
      <c r="K13" s="28"/>
      <c r="L13" s="28"/>
      <c r="M13" s="28"/>
    </row>
    <row r="14" spans="1:13" ht="15.75" x14ac:dyDescent="0.25">
      <c r="A14" s="46" t="s">
        <v>380</v>
      </c>
      <c r="C14" s="28"/>
      <c r="D14" s="28"/>
      <c r="E14" s="28"/>
      <c r="F14" s="28"/>
      <c r="G14" s="28"/>
      <c r="H14" s="28"/>
      <c r="I14" s="28"/>
      <c r="J14" s="28"/>
      <c r="K14" s="28"/>
      <c r="L14" s="28"/>
      <c r="M14" s="28"/>
    </row>
    <row r="15" spans="1:13" ht="61.5" customHeight="1" x14ac:dyDescent="0.25">
      <c r="A15" s="45" t="s">
        <v>1</v>
      </c>
      <c r="C15" s="28"/>
      <c r="D15" s="28"/>
      <c r="E15" s="28"/>
      <c r="F15" s="28"/>
      <c r="G15" s="28"/>
      <c r="H15" s="28"/>
      <c r="I15" s="28"/>
      <c r="J15" s="28"/>
      <c r="K15" s="28"/>
      <c r="L15" s="28"/>
      <c r="M15" s="28"/>
    </row>
    <row r="16" spans="1:13" x14ac:dyDescent="0.25">
      <c r="A16" s="28"/>
      <c r="C16" s="28"/>
      <c r="D16" s="28"/>
      <c r="E16" s="28"/>
      <c r="F16" s="28"/>
      <c r="G16" s="28"/>
      <c r="H16" s="28"/>
      <c r="I16" s="28"/>
      <c r="J16" s="28"/>
      <c r="K16" s="28"/>
      <c r="L16" s="28"/>
      <c r="M16" s="28"/>
    </row>
    <row r="17" spans="1:13" x14ac:dyDescent="0.25">
      <c r="A17" s="28"/>
      <c r="C17" s="28"/>
      <c r="D17" s="28"/>
      <c r="E17" s="28"/>
      <c r="F17" s="28"/>
      <c r="G17" s="28"/>
      <c r="H17" s="28"/>
      <c r="I17" s="28"/>
      <c r="J17" s="28"/>
      <c r="K17" s="28"/>
      <c r="L17" s="28"/>
      <c r="M17" s="28"/>
    </row>
    <row r="18" spans="1:13" x14ac:dyDescent="0.25">
      <c r="A18" s="28"/>
      <c r="C18" s="28"/>
      <c r="D18" s="28"/>
      <c r="E18" s="28"/>
      <c r="F18" s="28"/>
      <c r="G18" s="28"/>
      <c r="H18" s="28"/>
      <c r="I18" s="28"/>
      <c r="J18" s="28"/>
      <c r="K18" s="28"/>
      <c r="L18" s="28"/>
      <c r="M18" s="28"/>
    </row>
    <row r="19" spans="1:13" ht="15.75" x14ac:dyDescent="0.25">
      <c r="A19" s="4" t="s">
        <v>2</v>
      </c>
      <c r="C19" s="4" t="s">
        <v>3</v>
      </c>
    </row>
    <row r="20" spans="1:13" ht="15.75" x14ac:dyDescent="0.25">
      <c r="A20" s="4" t="s">
        <v>381</v>
      </c>
    </row>
    <row r="21" spans="1:13" ht="15.75" x14ac:dyDescent="0.25">
      <c r="A21" s="30" t="s">
        <v>175</v>
      </c>
      <c r="B21" s="31">
        <f>IF('Spend return'!B18="",0,1)</f>
        <v>1</v>
      </c>
      <c r="C21" s="32" t="str">
        <f t="shared" ref="C21:C26" si="0">IF(B21=1,"Yes","No")</f>
        <v>Yes</v>
      </c>
    </row>
    <row r="22" spans="1:13" ht="15.75" x14ac:dyDescent="0.25">
      <c r="A22" s="33" t="s">
        <v>176</v>
      </c>
      <c r="B22" s="34">
        <f>IF(ISBLANK('Spend return'!B24),0,1)*IF(ISNUMBER(SEARCH("@",'Spend return'!B25)),1,0)</f>
        <v>1</v>
      </c>
      <c r="C22" s="35" t="str">
        <f t="shared" si="0"/>
        <v>Yes</v>
      </c>
    </row>
    <row r="23" spans="1:13" ht="15.75" x14ac:dyDescent="0.25">
      <c r="A23" s="33" t="s">
        <v>178</v>
      </c>
      <c r="B23" s="34">
        <f>IF('Spend return'!B30="Yes - the funding has been allocated in full to adult social care",1,0)</f>
        <v>1</v>
      </c>
      <c r="C23" s="35" t="str">
        <f t="shared" si="0"/>
        <v>Yes</v>
      </c>
    </row>
    <row r="24" spans="1:13" ht="15.75" x14ac:dyDescent="0.25">
      <c r="A24" s="33" t="s">
        <v>179</v>
      </c>
      <c r="B24" s="34">
        <f>IF(OR('Spend return'!B35="Yes - we are targeting this area",'Spend return'!B36="Yes - we are targeting this area",'Spend return'!B37="Yes - we are targeting this area"),1,0)</f>
        <v>1</v>
      </c>
      <c r="C24" s="35" t="str">
        <f t="shared" si="0"/>
        <v>Yes</v>
      </c>
    </row>
    <row r="25" spans="1:13" ht="15.75" x14ac:dyDescent="0.25">
      <c r="A25" s="33" t="s">
        <v>180</v>
      </c>
      <c r="B25" s="34">
        <f>IF(OR(ISTEXT('Spend return'!B42),ISBLANK('Spend return'!B42),'Spend return'!B42&lt;0),0,1)*IF(OR(ISTEXT('Spend return'!B43),ISBLANK('Spend return'!B43),'Spend return'!B43&lt;0),0,1)*IF(OR(ISTEXT('Spend return'!B44),ISBLANK('Spend return'!B44),'Spend return'!B44&lt;0),0,1)</f>
        <v>1</v>
      </c>
      <c r="C25" s="35" t="str">
        <f t="shared" si="0"/>
        <v>Yes</v>
      </c>
    </row>
    <row r="26" spans="1:13" ht="15.75" x14ac:dyDescent="0.25">
      <c r="A26" s="14" t="s">
        <v>181</v>
      </c>
      <c r="B26" s="36">
        <f>IFERROR(IF(AND('Spend return'!B45&gt;='Spend return'!B19-100,'Spend return'!B45&lt;='Spend return'!B19+100),1,0),0)</f>
        <v>1</v>
      </c>
      <c r="C26" s="37" t="str">
        <f t="shared" si="0"/>
        <v>Yes</v>
      </c>
    </row>
    <row r="27" spans="1:13" ht="15.75" x14ac:dyDescent="0.25">
      <c r="A27" s="4" t="s">
        <v>382</v>
      </c>
    </row>
    <row r="28" spans="1:13" ht="15.75" x14ac:dyDescent="0.25">
      <c r="A28" s="30" t="s">
        <v>182</v>
      </c>
      <c r="B28" s="38">
        <f>IF(ISBLANK('Qualitative report'!A19),0,1)</f>
        <v>1</v>
      </c>
      <c r="C28" s="32" t="str">
        <f>IF(B28=1,"Yes","No")</f>
        <v>Yes</v>
      </c>
    </row>
    <row r="29" spans="1:13" ht="15.75" x14ac:dyDescent="0.25">
      <c r="A29" s="14" t="s">
        <v>387</v>
      </c>
      <c r="B29" s="39">
        <f>IF(ISBLANK('Qualitative report'!A23),0,1)</f>
        <v>1</v>
      </c>
      <c r="C29" s="37" t="str">
        <f>IF(B29=1,"Yes","No")</f>
        <v>Yes</v>
      </c>
    </row>
  </sheetData>
  <sheetProtection algorithmName="SHA-512" hashValue="Bkwv0Apb1J475eKoAGfMhiyAM6FuV4itQaX/OosPfre94CrxtIr/mhJ/CyJDhqkkOfsuc/iqkz8V6Oe/aRiCJQ==" saltValue="q1bl8aQ1r6tfbj19EBGF5A==" spinCount="100000" sheet="1" objects="1" scenarios="1" selectLockedCells="1"/>
  <conditionalFormatting sqref="C21:C26">
    <cfRule type="cellIs" dxfId="3" priority="3" operator="equal">
      <formula>"No"</formula>
    </cfRule>
    <cfRule type="cellIs" dxfId="2" priority="4" operator="equal">
      <formula>"Yes"</formula>
    </cfRule>
  </conditionalFormatting>
  <conditionalFormatting sqref="C28:C29">
    <cfRule type="cellIs" dxfId="1" priority="1" operator="equal">
      <formula>"No"</formula>
    </cfRule>
    <cfRule type="cellIs" dxfId="0" priority="2" operator="equal">
      <formula>"Yes"</formula>
    </cfRule>
  </conditionalFormatting>
  <hyperlinks>
    <hyperlink ref="A6" r:id="rId1" xr:uid="{08BE796A-65E9-4C0E-A3FA-9E61E995781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7DE8E-015F-4037-86FC-E9AD08FCE431}">
  <sheetPr>
    <tabColor theme="7"/>
  </sheetPr>
  <dimension ref="A1:BN65"/>
  <sheetViews>
    <sheetView workbookViewId="0">
      <selection activeCell="B24" sqref="B24"/>
    </sheetView>
  </sheetViews>
  <sheetFormatPr defaultRowHeight="15" x14ac:dyDescent="0.25"/>
  <cols>
    <col min="1" max="1" width="120.7109375" style="1" customWidth="1"/>
    <col min="2" max="2" width="62.140625" style="1" customWidth="1"/>
    <col min="3" max="66" width="9.140625" style="1"/>
  </cols>
  <sheetData>
    <row r="1" spans="1:11" s="2" customFormat="1" ht="15.75" x14ac:dyDescent="0.25">
      <c r="A1" s="3" t="s">
        <v>389</v>
      </c>
    </row>
    <row r="2" spans="1:11" x14ac:dyDescent="0.25">
      <c r="A2" s="28"/>
      <c r="B2" s="28"/>
      <c r="C2" s="28"/>
      <c r="D2" s="28"/>
      <c r="E2" s="28"/>
      <c r="F2" s="28"/>
      <c r="G2" s="28"/>
      <c r="H2" s="28"/>
      <c r="I2" s="28"/>
      <c r="J2" s="28"/>
      <c r="K2" s="28"/>
    </row>
    <row r="3" spans="1:11" ht="15.75" x14ac:dyDescent="0.25">
      <c r="A3" s="4" t="s">
        <v>394</v>
      </c>
      <c r="B3" s="28"/>
      <c r="C3" s="28"/>
      <c r="D3" s="28"/>
      <c r="E3" s="28"/>
      <c r="F3" s="28"/>
      <c r="G3" s="28"/>
      <c r="H3" s="28"/>
      <c r="I3" s="28"/>
      <c r="J3" s="28"/>
      <c r="K3" s="28"/>
    </row>
    <row r="4" spans="1:11" ht="75.75" x14ac:dyDescent="0.25">
      <c r="A4" s="42" t="s">
        <v>395</v>
      </c>
      <c r="B4" s="28"/>
      <c r="C4" s="28"/>
      <c r="D4" s="28"/>
      <c r="E4" s="28"/>
      <c r="F4" s="28"/>
      <c r="G4" s="28"/>
      <c r="H4" s="28"/>
      <c r="I4" s="28"/>
      <c r="J4" s="28"/>
      <c r="K4" s="28"/>
    </row>
    <row r="5" spans="1:11" ht="15.75" x14ac:dyDescent="0.25">
      <c r="A5" s="43"/>
      <c r="B5" s="28"/>
      <c r="C5" s="28"/>
      <c r="D5" s="28"/>
      <c r="E5" s="28"/>
      <c r="F5" s="28"/>
      <c r="G5" s="28"/>
      <c r="H5" s="28"/>
      <c r="I5" s="28"/>
      <c r="J5" s="28"/>
      <c r="K5" s="28"/>
    </row>
    <row r="6" spans="1:11" ht="30.75" x14ac:dyDescent="0.25">
      <c r="A6" s="43" t="s">
        <v>396</v>
      </c>
      <c r="B6" s="28"/>
      <c r="C6" s="28"/>
      <c r="D6" s="28"/>
      <c r="E6" s="28"/>
      <c r="F6" s="28"/>
      <c r="G6" s="28"/>
      <c r="H6" s="28"/>
      <c r="I6" s="28"/>
      <c r="J6" s="28"/>
      <c r="K6" s="28"/>
    </row>
    <row r="7" spans="1:11" ht="30.75" x14ac:dyDescent="0.25">
      <c r="A7" s="41" t="s">
        <v>392</v>
      </c>
      <c r="B7" s="28"/>
      <c r="C7" s="28"/>
      <c r="D7" s="28"/>
      <c r="E7" s="28"/>
      <c r="F7" s="28"/>
      <c r="G7" s="28"/>
      <c r="H7" s="28"/>
      <c r="I7" s="28"/>
      <c r="J7" s="28"/>
      <c r="K7" s="28"/>
    </row>
    <row r="8" spans="1:11" ht="60.75" x14ac:dyDescent="0.25">
      <c r="A8" s="41" t="s">
        <v>397</v>
      </c>
      <c r="B8" s="28"/>
      <c r="C8" s="28"/>
      <c r="D8" s="28"/>
      <c r="E8" s="28"/>
      <c r="F8" s="28"/>
      <c r="G8" s="28"/>
      <c r="H8" s="28"/>
      <c r="I8" s="28"/>
      <c r="J8" s="28"/>
      <c r="K8" s="28"/>
    </row>
    <row r="9" spans="1:11" x14ac:dyDescent="0.25">
      <c r="A9" s="44"/>
      <c r="B9" s="28"/>
      <c r="C9" s="28"/>
      <c r="D9" s="28"/>
      <c r="E9" s="28"/>
      <c r="F9" s="28"/>
      <c r="G9" s="28"/>
      <c r="H9" s="28"/>
      <c r="I9" s="28"/>
      <c r="J9" s="28"/>
      <c r="K9" s="28"/>
    </row>
    <row r="10" spans="1:11" ht="76.5" customHeight="1" x14ac:dyDescent="0.25">
      <c r="A10" s="43" t="s">
        <v>398</v>
      </c>
      <c r="B10" s="28"/>
      <c r="C10" s="28"/>
      <c r="D10" s="28"/>
      <c r="E10" s="28"/>
      <c r="F10" s="28"/>
      <c r="G10" s="28"/>
      <c r="H10" s="28"/>
      <c r="I10" s="28"/>
      <c r="J10" s="28"/>
      <c r="K10" s="28"/>
    </row>
    <row r="11" spans="1:11" x14ac:dyDescent="0.25">
      <c r="A11" s="44"/>
      <c r="B11" s="28"/>
      <c r="C11" s="28"/>
      <c r="D11" s="28"/>
      <c r="E11" s="28"/>
      <c r="F11" s="28"/>
      <c r="G11" s="28"/>
      <c r="H11" s="28"/>
      <c r="I11" s="28"/>
      <c r="J11" s="28"/>
      <c r="K11" s="28"/>
    </row>
    <row r="12" spans="1:11" ht="63.75" customHeight="1" x14ac:dyDescent="0.25">
      <c r="A12" s="45" t="s">
        <v>5</v>
      </c>
      <c r="B12" s="28"/>
      <c r="C12" s="28"/>
      <c r="D12" s="28"/>
      <c r="E12" s="28"/>
      <c r="F12" s="28"/>
      <c r="G12" s="28"/>
      <c r="H12" s="28"/>
      <c r="I12" s="28"/>
      <c r="J12" s="28"/>
      <c r="K12" s="28"/>
    </row>
    <row r="13" spans="1:11" x14ac:dyDescent="0.25">
      <c r="A13" s="28"/>
      <c r="B13" s="28"/>
      <c r="C13" s="28"/>
      <c r="D13" s="28"/>
      <c r="E13" s="28"/>
      <c r="F13" s="28"/>
      <c r="G13" s="28"/>
      <c r="H13" s="28"/>
      <c r="I13" s="28"/>
      <c r="J13" s="28"/>
      <c r="K13" s="28"/>
    </row>
    <row r="14" spans="1:11" x14ac:dyDescent="0.25">
      <c r="A14" s="28"/>
      <c r="B14" s="28"/>
      <c r="C14" s="28"/>
      <c r="D14" s="28"/>
      <c r="E14" s="28"/>
      <c r="F14" s="28"/>
      <c r="G14" s="28"/>
      <c r="H14" s="28"/>
      <c r="I14" s="28"/>
      <c r="J14" s="28"/>
      <c r="K14" s="28"/>
    </row>
    <row r="15" spans="1:11" x14ac:dyDescent="0.25">
      <c r="A15" s="28"/>
      <c r="B15" s="28"/>
      <c r="C15" s="28"/>
      <c r="D15" s="28"/>
      <c r="E15" s="28"/>
      <c r="F15" s="28"/>
      <c r="G15" s="28"/>
      <c r="H15" s="28"/>
      <c r="I15" s="28"/>
      <c r="J15" s="28"/>
      <c r="K15" s="28"/>
    </row>
    <row r="16" spans="1:11" ht="15.75" x14ac:dyDescent="0.25">
      <c r="A16" s="4" t="s">
        <v>6</v>
      </c>
      <c r="C16" s="28"/>
      <c r="D16" s="28"/>
      <c r="E16" s="28"/>
      <c r="F16" s="28"/>
      <c r="G16" s="28"/>
      <c r="H16" s="28"/>
      <c r="I16" s="28"/>
      <c r="J16" s="28"/>
      <c r="K16" s="28"/>
    </row>
    <row r="17" spans="1:11" ht="15.75" x14ac:dyDescent="0.25">
      <c r="A17" s="6" t="s">
        <v>7</v>
      </c>
      <c r="B17" s="6" t="s">
        <v>383</v>
      </c>
      <c r="C17" s="28"/>
      <c r="D17" s="28"/>
      <c r="E17" s="28"/>
      <c r="F17" s="28"/>
      <c r="G17" s="28"/>
      <c r="H17" s="28"/>
      <c r="I17" s="28"/>
      <c r="J17" s="28"/>
      <c r="K17" s="28"/>
    </row>
    <row r="18" spans="1:11" ht="15.75" x14ac:dyDescent="0.25">
      <c r="A18" s="7" t="s">
        <v>390</v>
      </c>
      <c r="B18" s="8" t="s">
        <v>153</v>
      </c>
    </row>
    <row r="19" spans="1:11" ht="15.75" x14ac:dyDescent="0.25">
      <c r="A19" s="7" t="s">
        <v>9</v>
      </c>
      <c r="B19" s="9">
        <f>IFERROR(INDEX('LA Allocations'!B2:B154,MATCH('Spend return'!B18,'LA Allocations'!A2:A154,0)),"")</f>
        <v>1260132</v>
      </c>
    </row>
    <row r="22" spans="1:11" ht="15.75" x14ac:dyDescent="0.25">
      <c r="A22" s="4" t="s">
        <v>10</v>
      </c>
    </row>
    <row r="23" spans="1:11" ht="15.75" x14ac:dyDescent="0.25">
      <c r="A23" s="6" t="s">
        <v>7</v>
      </c>
      <c r="B23" s="6" t="s">
        <v>383</v>
      </c>
    </row>
    <row r="24" spans="1:11" ht="15.75" x14ac:dyDescent="0.25">
      <c r="A24" s="7" t="s">
        <v>11</v>
      </c>
      <c r="B24" s="10" t="s">
        <v>400</v>
      </c>
    </row>
    <row r="25" spans="1:11" ht="15.75" x14ac:dyDescent="0.25">
      <c r="A25" s="7" t="s">
        <v>12</v>
      </c>
      <c r="B25" s="11" t="s">
        <v>401</v>
      </c>
    </row>
    <row r="28" spans="1:11" ht="15.75" x14ac:dyDescent="0.25">
      <c r="A28" s="4" t="s">
        <v>177</v>
      </c>
    </row>
    <row r="29" spans="1:11" ht="15.75" x14ac:dyDescent="0.25">
      <c r="A29" s="6" t="s">
        <v>7</v>
      </c>
      <c r="B29" s="6" t="s">
        <v>8</v>
      </c>
    </row>
    <row r="30" spans="1:11" ht="15.75" x14ac:dyDescent="0.25">
      <c r="A30" s="12" t="s">
        <v>13</v>
      </c>
      <c r="B30" s="8" t="s">
        <v>183</v>
      </c>
    </row>
    <row r="33" spans="1:3" ht="15.75" x14ac:dyDescent="0.25">
      <c r="A33" s="4" t="s">
        <v>187</v>
      </c>
    </row>
    <row r="34" spans="1:3" ht="15.75" x14ac:dyDescent="0.25">
      <c r="A34" s="6" t="s">
        <v>7</v>
      </c>
      <c r="B34" s="6" t="s">
        <v>8</v>
      </c>
    </row>
    <row r="35" spans="1:3" ht="15.75" x14ac:dyDescent="0.25">
      <c r="A35" s="7" t="s">
        <v>189</v>
      </c>
      <c r="B35" s="13" t="s">
        <v>185</v>
      </c>
    </row>
    <row r="36" spans="1:3" ht="15.75" x14ac:dyDescent="0.25">
      <c r="A36" s="7" t="s">
        <v>14</v>
      </c>
      <c r="B36" s="13" t="s">
        <v>186</v>
      </c>
    </row>
    <row r="37" spans="1:3" ht="15.75" x14ac:dyDescent="0.25">
      <c r="A37" s="14" t="s">
        <v>190</v>
      </c>
      <c r="B37" s="15" t="s">
        <v>185</v>
      </c>
    </row>
    <row r="40" spans="1:3" ht="15.75" x14ac:dyDescent="0.25">
      <c r="A40" s="4" t="s">
        <v>391</v>
      </c>
    </row>
    <row r="41" spans="1:3" ht="15.75" x14ac:dyDescent="0.25">
      <c r="A41" s="6" t="s">
        <v>7</v>
      </c>
      <c r="B41" s="6" t="s">
        <v>8</v>
      </c>
    </row>
    <row r="42" spans="1:3" ht="15.75" x14ac:dyDescent="0.25">
      <c r="A42" s="7" t="s">
        <v>191</v>
      </c>
      <c r="B42" s="16">
        <v>980132</v>
      </c>
      <c r="C42" s="40" t="str">
        <f>IF(AND(B42&gt;0,B35="No - we are not targeting this area"),"Warning: local authority has reported spend in area that they are not targeting.","")</f>
        <v/>
      </c>
    </row>
    <row r="43" spans="1:3" ht="15.75" x14ac:dyDescent="0.25">
      <c r="A43" s="7" t="s">
        <v>16</v>
      </c>
      <c r="B43" s="16">
        <v>0</v>
      </c>
      <c r="C43" s="40" t="str">
        <f>IF(AND(B43&gt;0,B36="No - we are not targeting this area"),"Warning: local authority has reported spend in area that they are not targeting.","")</f>
        <v/>
      </c>
    </row>
    <row r="44" spans="1:3" ht="15.75" x14ac:dyDescent="0.25">
      <c r="A44" s="7" t="s">
        <v>192</v>
      </c>
      <c r="B44" s="16">
        <v>280000</v>
      </c>
      <c r="C44" s="40" t="str">
        <f>IF(AND(B44&gt;0,B37="No - we are not targeting this area"),"Warning: local authority has reported spend in area that they are not targeting.","")</f>
        <v/>
      </c>
    </row>
    <row r="45" spans="1:3" ht="15.75" x14ac:dyDescent="0.25">
      <c r="A45" s="17" t="s">
        <v>15</v>
      </c>
      <c r="B45" s="9">
        <f>IFERROR(SUM(B42:B44),"")</f>
        <v>1260132</v>
      </c>
    </row>
    <row r="65" spans="27:27" x14ac:dyDescent="0.25">
      <c r="AA65" s="26" t="s">
        <v>374</v>
      </c>
    </row>
  </sheetData>
  <sheetProtection algorithmName="SHA-512" hashValue="dN2yos4FDSCOA17tjAtqNZw00uToVk9cjDgaVA4bQ1b5u4ICxMmEkPiOwyjV791xutGDfLxCz0BXMh5Qbb1aIg==" saltValue="OXlWqDZFEcSvORCDobcyPw==" spinCount="100000" sheet="1" objects="1" scenarios="1" selectLockedCells="1"/>
  <dataValidations count="5">
    <dataValidation type="custom" allowBlank="1" showInputMessage="1" showErrorMessage="1" errorTitle="Invalid Input" sqref="B19" xr:uid="{38D1718C-2E86-48C7-A0BE-C3DD4963781E}">
      <formula1>B47+B48+B49+B50=B19</formula1>
    </dataValidation>
    <dataValidation type="custom" allowBlank="1" showInputMessage="1" showErrorMessage="1" errorTitle="Invalid Input" error="Please enter a valid email address" sqref="B25" xr:uid="{14419047-126D-48BC-949D-EBE45B6DC1C0}">
      <formula1>FIND("@",B25)&gt;0</formula1>
    </dataValidation>
    <dataValidation type="custom" operator="greaterThanOrEqual" allowBlank="1" showInputMessage="1" showErrorMessage="1" errorTitle="Invalid Input" error="Please enter text here" sqref="B24" xr:uid="{CC6F0AC1-BA32-43BB-AE94-0CF38F6D43A5}">
      <formula1>ISTEXT(B24)</formula1>
    </dataValidation>
    <dataValidation type="custom" allowBlank="1" showInputMessage="1" showErrorMessage="1" errorTitle="Invalid Input" error="Please ener a numeric value greater than or equal to 0" sqref="B43" xr:uid="{F1EBCDC6-618A-40D5-A388-664834428FE0}">
      <formula1>AND(ISNUMBER(B43),B43&gt;=0)</formula1>
    </dataValidation>
    <dataValidation type="custom" allowBlank="1" showInputMessage="1" showErrorMessage="1" errorTitle="Invalid Input" error="Please enter a numeric value greater than or equal to 0" sqref="B42 B44" xr:uid="{E0BF04CB-4966-405A-952D-F5CCAC3E1B1C}">
      <formula1>AND(ISNUMBER(B42),B42&gt;=0)</formula1>
    </dataValidation>
  </dataValidations>
  <hyperlinks>
    <hyperlink ref="A7" r:id="rId1" xr:uid="{8FF4C382-012D-4E84-8FBF-E57CAA0698FE}"/>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3">
        <x14:dataValidation type="list" allowBlank="1" showInputMessage="1" showErrorMessage="1" errorTitle="Invalid Input" error="Please select an option from the drop-down list" xr:uid="{2F293E53-6037-46DA-9CE5-BDBBCFB31A21}">
          <x14:formula1>
            <xm:f>'LA Allocations'!$A$2:$A$154</xm:f>
          </x14:formula1>
          <xm:sqref>B18</xm:sqref>
        </x14:dataValidation>
        <x14:dataValidation type="list" allowBlank="1" showInputMessage="1" showErrorMessage="1" errorTitle="Invalid Input" error="Please select an option from the drop-down list" xr:uid="{614F6FD7-A40B-40DC-801B-19A785143B27}">
          <x14:formula1>
            <xm:f>'LA Allocations'!$A$167:$A$168</xm:f>
          </x14:formula1>
          <xm:sqref>B30</xm:sqref>
        </x14:dataValidation>
        <x14:dataValidation type="list" allowBlank="1" showInputMessage="1" showErrorMessage="1" errorTitle="Invalid Input" error="Please select an option from the drop-down list" xr:uid="{84EC3F7C-42D9-4F15-85AC-8E819C0961DF}">
          <x14:formula1>
            <xm:f>'LA Allocations'!$A$171:$A$172</xm:f>
          </x14:formula1>
          <xm:sqref>B35:B37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88ABF-5C67-4438-93B4-C7C29AEF52C9}">
  <sheetPr>
    <tabColor theme="7"/>
  </sheetPr>
  <dimension ref="A1:BP26"/>
  <sheetViews>
    <sheetView workbookViewId="0">
      <selection activeCell="A23" sqref="A23"/>
    </sheetView>
  </sheetViews>
  <sheetFormatPr defaultRowHeight="15" x14ac:dyDescent="0.25"/>
  <cols>
    <col min="1" max="1" width="120.7109375" style="1" customWidth="1"/>
    <col min="2" max="68" width="9.140625" style="1"/>
  </cols>
  <sheetData>
    <row r="1" spans="1:16" s="2" customFormat="1" ht="15.75" x14ac:dyDescent="0.25">
      <c r="A1" s="3" t="s">
        <v>389</v>
      </c>
    </row>
    <row r="2" spans="1:16" x14ac:dyDescent="0.25">
      <c r="B2" s="28"/>
      <c r="C2" s="28"/>
      <c r="D2" s="28"/>
      <c r="E2" s="28"/>
      <c r="F2" s="28"/>
      <c r="G2" s="28"/>
      <c r="H2" s="28"/>
      <c r="I2" s="28"/>
      <c r="J2" s="28"/>
      <c r="K2" s="28"/>
      <c r="L2" s="28"/>
      <c r="M2" s="28"/>
      <c r="N2" s="28"/>
      <c r="O2" s="28"/>
      <c r="P2" s="28"/>
    </row>
    <row r="3" spans="1:16" ht="15.75" x14ac:dyDescent="0.25">
      <c r="A3" s="4" t="s">
        <v>4</v>
      </c>
      <c r="B3" s="28"/>
      <c r="C3" s="28"/>
      <c r="D3" s="28"/>
      <c r="E3" s="28"/>
      <c r="F3" s="28"/>
      <c r="G3" s="28"/>
      <c r="H3" s="28"/>
      <c r="I3" s="28"/>
      <c r="J3" s="28"/>
      <c r="K3" s="28"/>
      <c r="L3" s="28"/>
      <c r="M3" s="28"/>
      <c r="N3" s="28"/>
      <c r="O3" s="28"/>
      <c r="P3" s="28"/>
    </row>
    <row r="4" spans="1:16" ht="31.5" customHeight="1" x14ac:dyDescent="0.25">
      <c r="A4" s="42" t="s">
        <v>385</v>
      </c>
      <c r="B4" s="28"/>
      <c r="C4" s="28"/>
      <c r="D4" s="28"/>
      <c r="E4" s="28"/>
      <c r="F4" s="28"/>
      <c r="G4" s="28"/>
      <c r="H4" s="28"/>
      <c r="I4" s="28"/>
      <c r="J4" s="28"/>
      <c r="K4" s="28"/>
      <c r="L4" s="28"/>
      <c r="M4" s="28"/>
      <c r="N4" s="28"/>
      <c r="O4" s="28"/>
      <c r="P4" s="28"/>
    </row>
    <row r="5" spans="1:16" x14ac:dyDescent="0.25">
      <c r="A5" s="44"/>
      <c r="B5" s="28"/>
      <c r="C5" s="28"/>
      <c r="D5" s="28"/>
      <c r="E5" s="28"/>
      <c r="F5" s="28"/>
      <c r="G5" s="28"/>
      <c r="H5" s="28"/>
      <c r="I5" s="28"/>
      <c r="J5" s="28"/>
      <c r="K5" s="28"/>
      <c r="L5" s="28"/>
      <c r="M5" s="28"/>
      <c r="N5" s="28"/>
      <c r="O5" s="28"/>
      <c r="P5" s="28"/>
    </row>
    <row r="6" spans="1:16" ht="15.75" x14ac:dyDescent="0.25">
      <c r="A6" s="43" t="s">
        <v>377</v>
      </c>
      <c r="B6" s="28"/>
      <c r="C6" s="28"/>
      <c r="D6" s="28"/>
      <c r="E6" s="28"/>
      <c r="F6" s="28"/>
      <c r="G6" s="28"/>
      <c r="H6" s="28"/>
      <c r="I6" s="28"/>
      <c r="J6" s="28"/>
      <c r="K6" s="28"/>
      <c r="L6" s="28"/>
      <c r="M6" s="28"/>
      <c r="N6" s="28"/>
      <c r="O6" s="28"/>
      <c r="P6" s="28"/>
    </row>
    <row r="7" spans="1:16" x14ac:dyDescent="0.25">
      <c r="A7" s="44"/>
      <c r="B7" s="28"/>
      <c r="C7" s="28"/>
      <c r="D7" s="28"/>
      <c r="E7" s="28"/>
      <c r="F7" s="28"/>
      <c r="G7" s="28"/>
      <c r="H7" s="28"/>
      <c r="I7" s="28"/>
      <c r="J7" s="28"/>
      <c r="K7" s="28"/>
      <c r="L7" s="28"/>
      <c r="M7" s="28"/>
      <c r="N7" s="28"/>
      <c r="O7" s="28"/>
      <c r="P7" s="28"/>
    </row>
    <row r="8" spans="1:16" ht="30.75" x14ac:dyDescent="0.25">
      <c r="A8" s="43" t="s">
        <v>17</v>
      </c>
      <c r="B8" s="28"/>
      <c r="C8" s="28"/>
      <c r="D8" s="28"/>
      <c r="E8" s="28"/>
      <c r="F8" s="28"/>
      <c r="G8" s="28"/>
      <c r="H8" s="28"/>
      <c r="I8" s="28"/>
      <c r="J8" s="28"/>
      <c r="K8" s="28"/>
      <c r="L8" s="28"/>
      <c r="M8" s="28"/>
      <c r="N8" s="28"/>
      <c r="O8" s="28"/>
      <c r="P8" s="28"/>
    </row>
    <row r="9" spans="1:16" x14ac:dyDescent="0.25">
      <c r="A9" s="44"/>
      <c r="B9" s="28"/>
      <c r="C9" s="28"/>
      <c r="D9" s="28"/>
      <c r="E9" s="28"/>
      <c r="F9" s="28"/>
      <c r="G9" s="28"/>
      <c r="H9" s="28"/>
      <c r="I9" s="28"/>
      <c r="J9" s="28"/>
      <c r="K9" s="28"/>
      <c r="L9" s="28"/>
      <c r="M9" s="28"/>
      <c r="N9" s="28"/>
      <c r="O9" s="28"/>
      <c r="P9" s="28"/>
    </row>
    <row r="10" spans="1:16" ht="30.75" x14ac:dyDescent="0.25">
      <c r="A10" s="43" t="s">
        <v>378</v>
      </c>
      <c r="B10" s="28"/>
      <c r="C10" s="28"/>
      <c r="D10" s="28"/>
      <c r="E10" s="28"/>
      <c r="F10" s="28"/>
      <c r="G10" s="28"/>
      <c r="H10" s="28"/>
      <c r="I10" s="28"/>
      <c r="J10" s="28"/>
      <c r="K10" s="28"/>
      <c r="L10" s="28"/>
      <c r="M10" s="28"/>
      <c r="N10" s="28"/>
      <c r="O10" s="28"/>
      <c r="P10" s="28"/>
    </row>
    <row r="11" spans="1:16" x14ac:dyDescent="0.25">
      <c r="A11" s="5"/>
      <c r="B11" s="28"/>
      <c r="C11" s="28"/>
      <c r="D11" s="28"/>
      <c r="E11" s="28"/>
      <c r="F11" s="28"/>
      <c r="G11" s="28"/>
      <c r="H11" s="28"/>
      <c r="I11" s="28"/>
      <c r="J11" s="28"/>
      <c r="K11" s="28"/>
      <c r="L11" s="28"/>
      <c r="M11" s="28"/>
      <c r="N11" s="28"/>
      <c r="O11" s="28"/>
      <c r="P11" s="28"/>
    </row>
    <row r="12" spans="1:16" ht="15.75" x14ac:dyDescent="0.25">
      <c r="A12" s="18" t="s">
        <v>388</v>
      </c>
      <c r="B12" s="28"/>
      <c r="C12" s="28"/>
      <c r="D12" s="28"/>
      <c r="E12" s="28"/>
      <c r="F12" s="28"/>
      <c r="G12" s="28"/>
      <c r="H12" s="28"/>
      <c r="I12" s="28"/>
      <c r="J12" s="28"/>
      <c r="K12" s="28"/>
      <c r="L12" s="28"/>
      <c r="M12" s="28"/>
      <c r="N12" s="28"/>
      <c r="O12" s="28"/>
      <c r="P12" s="28"/>
    </row>
    <row r="13" spans="1:16" ht="15.75" x14ac:dyDescent="0.25">
      <c r="A13" s="29" t="s">
        <v>18</v>
      </c>
      <c r="B13" s="28"/>
      <c r="C13" s="28"/>
      <c r="D13" s="28"/>
      <c r="E13" s="28"/>
      <c r="F13" s="28"/>
      <c r="G13" s="28"/>
      <c r="H13" s="28"/>
      <c r="I13" s="28"/>
      <c r="J13" s="28"/>
      <c r="K13" s="28"/>
      <c r="L13" s="28"/>
      <c r="M13" s="28"/>
      <c r="N13" s="28"/>
      <c r="O13" s="28"/>
      <c r="P13" s="28"/>
    </row>
    <row r="14" spans="1:16" x14ac:dyDescent="0.25">
      <c r="A14" s="5"/>
      <c r="B14" s="28"/>
      <c r="C14" s="28"/>
      <c r="D14" s="28"/>
      <c r="E14" s="28"/>
      <c r="F14" s="28"/>
      <c r="G14" s="28"/>
      <c r="H14" s="28"/>
      <c r="I14" s="28"/>
      <c r="J14" s="28"/>
      <c r="K14" s="28"/>
      <c r="L14" s="28"/>
      <c r="M14" s="28"/>
      <c r="N14" s="28"/>
      <c r="O14" s="28"/>
      <c r="P14" s="28"/>
    </row>
    <row r="15" spans="1:16" x14ac:dyDescent="0.25">
      <c r="A15" s="19"/>
      <c r="B15" s="28"/>
      <c r="C15" s="28"/>
      <c r="D15" s="28"/>
      <c r="E15" s="28"/>
      <c r="F15" s="28"/>
      <c r="G15" s="28"/>
      <c r="H15" s="28"/>
      <c r="I15" s="28"/>
      <c r="J15" s="28"/>
      <c r="K15" s="28"/>
      <c r="L15" s="28"/>
      <c r="M15" s="28"/>
      <c r="N15" s="28"/>
      <c r="O15" s="28"/>
      <c r="P15" s="28"/>
    </row>
    <row r="16" spans="1:16" x14ac:dyDescent="0.25">
      <c r="A16" s="28"/>
      <c r="B16" s="28"/>
      <c r="C16" s="28"/>
      <c r="D16" s="28"/>
      <c r="E16" s="28"/>
      <c r="F16" s="28"/>
      <c r="G16" s="28"/>
      <c r="H16" s="28"/>
      <c r="I16" s="28"/>
      <c r="J16" s="28"/>
      <c r="K16" s="28"/>
      <c r="L16" s="28"/>
      <c r="M16" s="28"/>
      <c r="N16" s="28"/>
      <c r="O16" s="28"/>
      <c r="P16" s="28"/>
    </row>
    <row r="17" spans="1:16" x14ac:dyDescent="0.25">
      <c r="A17" s="28"/>
      <c r="B17" s="28"/>
      <c r="C17" s="28"/>
      <c r="D17" s="28"/>
      <c r="E17" s="28"/>
      <c r="F17" s="28"/>
      <c r="G17" s="28"/>
      <c r="H17" s="28"/>
      <c r="I17" s="28"/>
      <c r="J17" s="28"/>
      <c r="K17" s="28"/>
      <c r="L17" s="28"/>
      <c r="M17" s="28"/>
      <c r="N17" s="28"/>
      <c r="O17" s="28"/>
      <c r="P17" s="28"/>
    </row>
    <row r="18" spans="1:16" ht="15.75" x14ac:dyDescent="0.25">
      <c r="A18" s="4" t="s">
        <v>19</v>
      </c>
    </row>
    <row r="19" spans="1:16" ht="360.75" customHeight="1" x14ac:dyDescent="0.25">
      <c r="A19" s="21" t="s">
        <v>402</v>
      </c>
    </row>
    <row r="22" spans="1:16" ht="15.75" x14ac:dyDescent="0.25">
      <c r="A22" s="4" t="s">
        <v>188</v>
      </c>
    </row>
    <row r="23" spans="1:16" ht="360" customHeight="1" x14ac:dyDescent="0.25">
      <c r="A23" s="21" t="s">
        <v>403</v>
      </c>
    </row>
    <row r="26" spans="1:16" x14ac:dyDescent="0.25">
      <c r="A26" s="28"/>
    </row>
  </sheetData>
  <sheetProtection algorithmName="SHA-512" hashValue="xxAwjc6gLrS40RrUhLw/ZAN0ZI2NQ4R1SNzMtgu5GKt/4Bzt9SAqyHkV4VoQI6qimgeIFbyt2ZDGd76mTFA/XQ==" saltValue="d1aMAIc1oVi0+C13mROGPA==" spinCount="100000" sheet="1" objects="1" scenarios="1" selectLockedCells="1"/>
  <dataValidations count="1">
    <dataValidation type="textLength" errorStyle="warning" operator="lessThanOrEqual" allowBlank="1" showInputMessage="1" showErrorMessage="1" error="Maximum character limit reached. Please do not exceed 500 words" sqref="A19 A23" xr:uid="{4D8742CF-5AEE-4F88-A95D-6A85E07CF0E6}">
      <formula1>2500</formula1>
    </dataValidation>
  </dataValidations>
  <hyperlinks>
    <hyperlink ref="A13" r:id="rId1" xr:uid="{F596E504-E990-436C-AB2E-EF2AC833EB9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0E83B-18AE-4BCE-BAB4-CF4E240D2BD0}">
  <sheetPr>
    <tabColor theme="0" tint="-4.9989318521683403E-2"/>
  </sheetPr>
  <dimension ref="A1:C172"/>
  <sheetViews>
    <sheetView topLeftCell="A122" workbookViewId="0">
      <selection activeCell="B156" sqref="B156"/>
    </sheetView>
  </sheetViews>
  <sheetFormatPr defaultRowHeight="15" x14ac:dyDescent="0.25"/>
  <cols>
    <col min="1" max="1" width="27.28515625" customWidth="1"/>
    <col min="2" max="2" width="21.85546875" customWidth="1"/>
    <col min="3" max="3" width="9.85546875" bestFit="1" customWidth="1"/>
  </cols>
  <sheetData>
    <row r="1" spans="1:3" x14ac:dyDescent="0.25">
      <c r="A1" t="s">
        <v>20</v>
      </c>
      <c r="B1" t="s">
        <v>21</v>
      </c>
      <c r="C1" t="s">
        <v>200</v>
      </c>
    </row>
    <row r="2" spans="1:3" x14ac:dyDescent="0.25">
      <c r="A2" t="s">
        <v>22</v>
      </c>
      <c r="B2" s="20">
        <v>1388614</v>
      </c>
      <c r="C2" t="s">
        <v>201</v>
      </c>
    </row>
    <row r="3" spans="1:3" x14ac:dyDescent="0.25">
      <c r="A3" t="s">
        <v>23</v>
      </c>
      <c r="B3" s="20">
        <v>2201389</v>
      </c>
      <c r="C3" t="s">
        <v>202</v>
      </c>
    </row>
    <row r="4" spans="1:3" x14ac:dyDescent="0.25">
      <c r="A4" t="s">
        <v>24</v>
      </c>
      <c r="B4" s="20">
        <v>1883401</v>
      </c>
      <c r="C4" t="s">
        <v>203</v>
      </c>
    </row>
    <row r="5" spans="1:3" x14ac:dyDescent="0.25">
      <c r="A5" t="s">
        <v>25</v>
      </c>
      <c r="B5" s="20">
        <v>1109832</v>
      </c>
      <c r="C5" t="s">
        <v>204</v>
      </c>
    </row>
    <row r="6" spans="1:3" x14ac:dyDescent="0.25">
      <c r="A6" t="s">
        <v>26</v>
      </c>
      <c r="B6" s="20">
        <v>944152</v>
      </c>
      <c r="C6" t="s">
        <v>205</v>
      </c>
    </row>
    <row r="7" spans="1:3" x14ac:dyDescent="0.25">
      <c r="A7" t="s">
        <v>27</v>
      </c>
      <c r="B7" s="20">
        <v>1411903</v>
      </c>
      <c r="C7" t="s">
        <v>206</v>
      </c>
    </row>
    <row r="8" spans="1:3" x14ac:dyDescent="0.25">
      <c r="A8" t="s">
        <v>28</v>
      </c>
      <c r="B8" s="20">
        <v>8517116</v>
      </c>
      <c r="C8" t="s">
        <v>207</v>
      </c>
    </row>
    <row r="9" spans="1:3" x14ac:dyDescent="0.25">
      <c r="A9" t="s">
        <v>29</v>
      </c>
      <c r="B9" s="20">
        <v>1162550</v>
      </c>
      <c r="C9" t="s">
        <v>208</v>
      </c>
    </row>
    <row r="10" spans="1:3" x14ac:dyDescent="0.25">
      <c r="A10" t="s">
        <v>30</v>
      </c>
      <c r="B10" s="20">
        <v>1374354</v>
      </c>
      <c r="C10" t="s">
        <v>209</v>
      </c>
    </row>
    <row r="11" spans="1:3" x14ac:dyDescent="0.25">
      <c r="A11" t="s">
        <v>31</v>
      </c>
      <c r="B11" s="20">
        <v>2114114</v>
      </c>
      <c r="C11" t="s">
        <v>210</v>
      </c>
    </row>
    <row r="12" spans="1:3" x14ac:dyDescent="0.25">
      <c r="A12" t="s">
        <v>32</v>
      </c>
      <c r="B12" s="20">
        <v>2661297</v>
      </c>
      <c r="C12" t="s">
        <v>211</v>
      </c>
    </row>
    <row r="13" spans="1:3" x14ac:dyDescent="0.25">
      <c r="A13" t="s">
        <v>33</v>
      </c>
      <c r="B13" s="20">
        <v>550292</v>
      </c>
      <c r="C13" t="s">
        <v>212</v>
      </c>
    </row>
    <row r="14" spans="1:3" x14ac:dyDescent="0.25">
      <c r="A14" t="s">
        <v>34</v>
      </c>
      <c r="B14" s="20">
        <v>3493673</v>
      </c>
      <c r="C14" t="s">
        <v>213</v>
      </c>
    </row>
    <row r="15" spans="1:3" x14ac:dyDescent="0.25">
      <c r="A15" t="s">
        <v>35</v>
      </c>
      <c r="B15" s="20">
        <v>2042535</v>
      </c>
      <c r="C15" t="s">
        <v>214</v>
      </c>
    </row>
    <row r="16" spans="1:3" x14ac:dyDescent="0.25">
      <c r="A16" t="s">
        <v>36</v>
      </c>
      <c r="B16" s="20">
        <v>1868587</v>
      </c>
      <c r="C16" t="s">
        <v>215</v>
      </c>
    </row>
    <row r="17" spans="1:3" x14ac:dyDescent="0.25">
      <c r="A17" t="s">
        <v>37</v>
      </c>
      <c r="B17" s="20">
        <v>3084806</v>
      </c>
      <c r="C17" t="s">
        <v>216</v>
      </c>
    </row>
    <row r="18" spans="1:3" x14ac:dyDescent="0.25">
      <c r="A18" t="s">
        <v>38</v>
      </c>
      <c r="B18" s="20">
        <v>1810484</v>
      </c>
      <c r="C18" t="s">
        <v>217</v>
      </c>
    </row>
    <row r="19" spans="1:3" x14ac:dyDescent="0.25">
      <c r="A19" t="s">
        <v>39</v>
      </c>
      <c r="B19" s="20">
        <v>2541797</v>
      </c>
      <c r="C19" t="s">
        <v>218</v>
      </c>
    </row>
    <row r="20" spans="1:3" x14ac:dyDescent="0.25">
      <c r="A20" t="s">
        <v>40</v>
      </c>
      <c r="B20" s="20">
        <v>1242081</v>
      </c>
      <c r="C20" t="s">
        <v>219</v>
      </c>
    </row>
    <row r="21" spans="1:3" x14ac:dyDescent="0.25">
      <c r="A21" t="s">
        <v>41</v>
      </c>
      <c r="B21" s="20">
        <v>1400105</v>
      </c>
      <c r="C21" t="s">
        <v>220</v>
      </c>
    </row>
    <row r="22" spans="1:3" x14ac:dyDescent="0.25">
      <c r="A22" t="s">
        <v>42</v>
      </c>
      <c r="B22" s="20">
        <v>3534503</v>
      </c>
      <c r="C22" t="s">
        <v>221</v>
      </c>
    </row>
    <row r="23" spans="1:3" x14ac:dyDescent="0.25">
      <c r="A23" t="s">
        <v>43</v>
      </c>
      <c r="B23" s="20">
        <v>1955430</v>
      </c>
      <c r="C23" t="s">
        <v>222</v>
      </c>
    </row>
    <row r="24" spans="1:3" x14ac:dyDescent="0.25">
      <c r="A24" t="s">
        <v>44</v>
      </c>
      <c r="B24" s="20">
        <v>1316999</v>
      </c>
      <c r="C24" t="s">
        <v>223</v>
      </c>
    </row>
    <row r="25" spans="1:3" x14ac:dyDescent="0.25">
      <c r="A25" t="s">
        <v>45</v>
      </c>
      <c r="B25" s="20">
        <v>2206178</v>
      </c>
      <c r="C25" t="s">
        <v>224</v>
      </c>
    </row>
    <row r="26" spans="1:3" x14ac:dyDescent="0.25">
      <c r="A26" t="s">
        <v>46</v>
      </c>
      <c r="B26" s="20">
        <v>2231395</v>
      </c>
      <c r="C26" t="s">
        <v>225</v>
      </c>
    </row>
    <row r="27" spans="1:3" x14ac:dyDescent="0.25">
      <c r="A27" t="s">
        <v>47</v>
      </c>
      <c r="B27" s="20">
        <v>74202</v>
      </c>
      <c r="C27" t="s">
        <v>226</v>
      </c>
    </row>
    <row r="28" spans="1:3" x14ac:dyDescent="0.25">
      <c r="A28" t="s">
        <v>48</v>
      </c>
      <c r="B28" s="20">
        <v>4248271</v>
      </c>
      <c r="C28" t="s">
        <v>227</v>
      </c>
    </row>
    <row r="29" spans="1:3" x14ac:dyDescent="0.25">
      <c r="A29" t="s">
        <v>49</v>
      </c>
      <c r="B29" s="20">
        <v>4292363</v>
      </c>
      <c r="C29" t="s">
        <v>228</v>
      </c>
    </row>
    <row r="30" spans="1:3" x14ac:dyDescent="0.25">
      <c r="A30" t="s">
        <v>50</v>
      </c>
      <c r="B30" s="20">
        <v>2358907</v>
      </c>
      <c r="C30" t="s">
        <v>229</v>
      </c>
    </row>
    <row r="31" spans="1:3" x14ac:dyDescent="0.25">
      <c r="A31" t="s">
        <v>51</v>
      </c>
      <c r="B31" s="20">
        <v>2131203</v>
      </c>
      <c r="C31" t="s">
        <v>230</v>
      </c>
    </row>
    <row r="32" spans="1:3" x14ac:dyDescent="0.25">
      <c r="A32" t="s">
        <v>52</v>
      </c>
      <c r="B32" s="20">
        <v>2073329</v>
      </c>
      <c r="C32" t="s">
        <v>231</v>
      </c>
    </row>
    <row r="33" spans="1:3" x14ac:dyDescent="0.25">
      <c r="A33" t="s">
        <v>53</v>
      </c>
      <c r="B33" s="20">
        <v>762199</v>
      </c>
      <c r="C33" t="s">
        <v>232</v>
      </c>
    </row>
    <row r="34" spans="1:3" x14ac:dyDescent="0.25">
      <c r="A34" t="s">
        <v>54</v>
      </c>
      <c r="B34" s="20">
        <v>1746782</v>
      </c>
      <c r="C34" t="s">
        <v>233</v>
      </c>
    </row>
    <row r="35" spans="1:3" x14ac:dyDescent="0.25">
      <c r="A35" t="s">
        <v>55</v>
      </c>
      <c r="B35" s="20">
        <v>5516528</v>
      </c>
      <c r="C35" t="s">
        <v>234</v>
      </c>
    </row>
    <row r="36" spans="1:3" x14ac:dyDescent="0.25">
      <c r="A36" t="s">
        <v>56</v>
      </c>
      <c r="B36" s="20">
        <v>5437789</v>
      </c>
      <c r="C36" t="s">
        <v>235</v>
      </c>
    </row>
    <row r="37" spans="1:3" x14ac:dyDescent="0.25">
      <c r="A37" t="s">
        <v>57</v>
      </c>
      <c r="B37" s="20">
        <v>2296275</v>
      </c>
      <c r="C37" t="s">
        <v>236</v>
      </c>
    </row>
    <row r="38" spans="1:3" x14ac:dyDescent="0.25">
      <c r="A38" t="s">
        <v>58</v>
      </c>
      <c r="B38" s="20">
        <v>2595690</v>
      </c>
      <c r="C38" t="s">
        <v>237</v>
      </c>
    </row>
    <row r="39" spans="1:3" x14ac:dyDescent="0.25">
      <c r="A39" t="s">
        <v>59</v>
      </c>
      <c r="B39" s="20">
        <v>2374965</v>
      </c>
      <c r="C39" t="s">
        <v>238</v>
      </c>
    </row>
    <row r="40" spans="1:3" x14ac:dyDescent="0.25">
      <c r="A40" t="s">
        <v>60</v>
      </c>
      <c r="B40" s="20">
        <v>2155885</v>
      </c>
      <c r="C40" t="s">
        <v>239</v>
      </c>
    </row>
    <row r="41" spans="1:3" x14ac:dyDescent="0.25">
      <c r="A41" t="s">
        <v>61</v>
      </c>
      <c r="B41" s="20">
        <v>2199077</v>
      </c>
      <c r="C41" t="s">
        <v>240</v>
      </c>
    </row>
    <row r="42" spans="1:3" x14ac:dyDescent="0.25">
      <c r="A42" t="s">
        <v>62</v>
      </c>
      <c r="B42" s="20">
        <v>3932344</v>
      </c>
      <c r="C42" t="s">
        <v>241</v>
      </c>
    </row>
    <row r="43" spans="1:3" x14ac:dyDescent="0.25">
      <c r="A43" t="s">
        <v>63</v>
      </c>
      <c r="B43" s="20">
        <v>1975008</v>
      </c>
      <c r="C43" t="s">
        <v>242</v>
      </c>
    </row>
    <row r="44" spans="1:3" x14ac:dyDescent="0.25">
      <c r="A44" t="s">
        <v>64</v>
      </c>
      <c r="B44" s="20">
        <v>9002564</v>
      </c>
      <c r="C44" t="s">
        <v>243</v>
      </c>
    </row>
    <row r="45" spans="1:3" x14ac:dyDescent="0.25">
      <c r="A45" t="s">
        <v>65</v>
      </c>
      <c r="B45" s="20">
        <v>1723537</v>
      </c>
      <c r="C45" t="s">
        <v>244</v>
      </c>
    </row>
    <row r="46" spans="1:3" x14ac:dyDescent="0.25">
      <c r="A46" t="s">
        <v>66</v>
      </c>
      <c r="B46" s="20">
        <v>3847684</v>
      </c>
      <c r="C46" t="s">
        <v>245</v>
      </c>
    </row>
    <row r="47" spans="1:3" x14ac:dyDescent="0.25">
      <c r="A47" t="s">
        <v>67</v>
      </c>
      <c r="B47" s="20">
        <v>2023129</v>
      </c>
      <c r="C47" t="s">
        <v>246</v>
      </c>
    </row>
    <row r="48" spans="1:3" x14ac:dyDescent="0.25">
      <c r="A48" t="s">
        <v>68</v>
      </c>
      <c r="B48" s="20">
        <v>2136776</v>
      </c>
      <c r="C48" t="s">
        <v>247</v>
      </c>
    </row>
    <row r="49" spans="1:3" x14ac:dyDescent="0.25">
      <c r="A49" t="s">
        <v>69</v>
      </c>
      <c r="B49" s="20">
        <v>972013</v>
      </c>
      <c r="C49" t="s">
        <v>248</v>
      </c>
    </row>
    <row r="50" spans="1:3" x14ac:dyDescent="0.25">
      <c r="A50" t="s">
        <v>70</v>
      </c>
      <c r="B50" s="20">
        <v>1396705</v>
      </c>
      <c r="C50" t="s">
        <v>249</v>
      </c>
    </row>
    <row r="51" spans="1:3" x14ac:dyDescent="0.25">
      <c r="A51" t="s">
        <v>71</v>
      </c>
      <c r="B51" s="20">
        <v>7230797</v>
      </c>
      <c r="C51" t="s">
        <v>250</v>
      </c>
    </row>
    <row r="52" spans="1:3" x14ac:dyDescent="0.25">
      <c r="A52" t="s">
        <v>72</v>
      </c>
      <c r="B52" s="20">
        <v>1746224</v>
      </c>
      <c r="C52" t="s">
        <v>251</v>
      </c>
    </row>
    <row r="53" spans="1:3" x14ac:dyDescent="0.25">
      <c r="A53" t="s">
        <v>73</v>
      </c>
      <c r="B53" s="20">
        <v>1474947</v>
      </c>
      <c r="C53" t="s">
        <v>252</v>
      </c>
    </row>
    <row r="54" spans="1:3" x14ac:dyDescent="0.25">
      <c r="A54" t="s">
        <v>74</v>
      </c>
      <c r="B54" s="20">
        <v>762125</v>
      </c>
      <c r="C54" t="s">
        <v>253</v>
      </c>
    </row>
    <row r="55" spans="1:3" x14ac:dyDescent="0.25">
      <c r="A55" t="s">
        <v>75</v>
      </c>
      <c r="B55" s="20">
        <v>1529476</v>
      </c>
      <c r="C55" t="s">
        <v>254</v>
      </c>
    </row>
    <row r="56" spans="1:3" x14ac:dyDescent="0.25">
      <c r="A56" t="s">
        <v>76</v>
      </c>
      <c r="B56" s="20">
        <v>1339266</v>
      </c>
      <c r="C56" t="s">
        <v>255</v>
      </c>
    </row>
    <row r="57" spans="1:3" x14ac:dyDescent="0.25">
      <c r="A57" t="s">
        <v>77</v>
      </c>
      <c r="B57" s="20">
        <v>6287756</v>
      </c>
      <c r="C57" t="s">
        <v>256</v>
      </c>
    </row>
    <row r="58" spans="1:3" x14ac:dyDescent="0.25">
      <c r="A58" t="s">
        <v>78</v>
      </c>
      <c r="B58" s="20">
        <v>1583351</v>
      </c>
      <c r="C58" t="s">
        <v>257</v>
      </c>
    </row>
    <row r="59" spans="1:3" x14ac:dyDescent="0.25">
      <c r="A59" t="s">
        <v>79</v>
      </c>
      <c r="B59" s="20">
        <v>1519832</v>
      </c>
      <c r="C59" t="s">
        <v>258</v>
      </c>
    </row>
    <row r="60" spans="1:3" x14ac:dyDescent="0.25">
      <c r="A60" t="s">
        <v>80</v>
      </c>
      <c r="B60" s="20">
        <v>1165590</v>
      </c>
      <c r="C60" t="s">
        <v>259</v>
      </c>
    </row>
    <row r="61" spans="1:3" x14ac:dyDescent="0.25">
      <c r="A61" t="s">
        <v>81</v>
      </c>
      <c r="B61" s="20">
        <v>19259</v>
      </c>
      <c r="C61" t="s">
        <v>260</v>
      </c>
    </row>
    <row r="62" spans="1:3" x14ac:dyDescent="0.25">
      <c r="A62" t="s">
        <v>82</v>
      </c>
      <c r="B62" s="20">
        <v>1955623</v>
      </c>
      <c r="C62" t="s">
        <v>261</v>
      </c>
    </row>
    <row r="63" spans="1:3" x14ac:dyDescent="0.25">
      <c r="A63" t="s">
        <v>83</v>
      </c>
      <c r="B63" s="20">
        <v>1318267</v>
      </c>
      <c r="C63" t="s">
        <v>262</v>
      </c>
    </row>
    <row r="64" spans="1:3" x14ac:dyDescent="0.25">
      <c r="A64" t="s">
        <v>84</v>
      </c>
      <c r="B64" s="20">
        <v>9375077</v>
      </c>
      <c r="C64" t="s">
        <v>263</v>
      </c>
    </row>
    <row r="65" spans="1:3" x14ac:dyDescent="0.25">
      <c r="A65" t="s">
        <v>85</v>
      </c>
      <c r="B65" s="20">
        <v>2209684</v>
      </c>
      <c r="C65" t="s">
        <v>264</v>
      </c>
    </row>
    <row r="66" spans="1:3" x14ac:dyDescent="0.25">
      <c r="A66" t="s">
        <v>86</v>
      </c>
      <c r="B66" s="20">
        <v>871710</v>
      </c>
      <c r="C66" t="s">
        <v>265</v>
      </c>
    </row>
    <row r="67" spans="1:3" x14ac:dyDescent="0.25">
      <c r="A67" t="s">
        <v>87</v>
      </c>
      <c r="B67" s="20">
        <v>2828570</v>
      </c>
      <c r="C67" t="s">
        <v>266</v>
      </c>
    </row>
    <row r="68" spans="1:3" x14ac:dyDescent="0.25">
      <c r="A68" t="s">
        <v>88</v>
      </c>
      <c r="B68" s="20">
        <v>1485939</v>
      </c>
      <c r="C68" t="s">
        <v>267</v>
      </c>
    </row>
    <row r="69" spans="1:3" x14ac:dyDescent="0.25">
      <c r="A69" t="s">
        <v>89</v>
      </c>
      <c r="B69" s="20">
        <v>2294810</v>
      </c>
      <c r="C69" t="s">
        <v>268</v>
      </c>
    </row>
    <row r="70" spans="1:3" x14ac:dyDescent="0.25">
      <c r="A70" t="s">
        <v>90</v>
      </c>
      <c r="B70" s="20">
        <v>8392189</v>
      </c>
      <c r="C70" t="s">
        <v>269</v>
      </c>
    </row>
    <row r="71" spans="1:3" x14ac:dyDescent="0.25">
      <c r="A71" t="s">
        <v>91</v>
      </c>
      <c r="B71" s="20">
        <v>5035068</v>
      </c>
      <c r="C71" t="s">
        <v>270</v>
      </c>
    </row>
    <row r="72" spans="1:3" x14ac:dyDescent="0.25">
      <c r="A72" t="s">
        <v>92</v>
      </c>
      <c r="B72" s="20">
        <v>2393394</v>
      </c>
      <c r="C72" t="s">
        <v>271</v>
      </c>
    </row>
    <row r="73" spans="1:3" x14ac:dyDescent="0.25">
      <c r="A73" t="s">
        <v>93</v>
      </c>
      <c r="B73" s="20">
        <v>3671668</v>
      </c>
      <c r="C73" t="s">
        <v>272</v>
      </c>
    </row>
    <row r="74" spans="1:3" x14ac:dyDescent="0.25">
      <c r="A74" t="s">
        <v>94</v>
      </c>
      <c r="B74" s="20">
        <v>2080321</v>
      </c>
      <c r="C74" t="s">
        <v>273</v>
      </c>
    </row>
    <row r="75" spans="1:3" x14ac:dyDescent="0.25">
      <c r="A75" t="s">
        <v>95</v>
      </c>
      <c r="B75" s="20">
        <v>5122090</v>
      </c>
      <c r="C75" t="s">
        <v>274</v>
      </c>
    </row>
    <row r="76" spans="1:3" x14ac:dyDescent="0.25">
      <c r="A76" t="s">
        <v>96</v>
      </c>
      <c r="B76" s="20">
        <v>4497268</v>
      </c>
      <c r="C76" t="s">
        <v>275</v>
      </c>
    </row>
    <row r="77" spans="1:3" x14ac:dyDescent="0.25">
      <c r="A77" t="s">
        <v>97</v>
      </c>
      <c r="B77" s="20">
        <v>1198606</v>
      </c>
      <c r="C77" t="s">
        <v>276</v>
      </c>
    </row>
    <row r="78" spans="1:3" x14ac:dyDescent="0.25">
      <c r="A78" t="s">
        <v>98</v>
      </c>
      <c r="B78" s="20">
        <v>4054617</v>
      </c>
      <c r="C78" t="s">
        <v>277</v>
      </c>
    </row>
    <row r="79" spans="1:3" x14ac:dyDescent="0.25">
      <c r="A79" t="s">
        <v>99</v>
      </c>
      <c r="B79" s="20">
        <v>1517596</v>
      </c>
      <c r="C79" t="s">
        <v>278</v>
      </c>
    </row>
    <row r="80" spans="1:3" x14ac:dyDescent="0.25">
      <c r="A80" t="s">
        <v>100</v>
      </c>
      <c r="B80" s="20">
        <v>1137446</v>
      </c>
      <c r="C80" t="s">
        <v>279</v>
      </c>
    </row>
    <row r="81" spans="1:3" x14ac:dyDescent="0.25">
      <c r="A81" t="s">
        <v>101</v>
      </c>
      <c r="B81" s="20">
        <v>1152696</v>
      </c>
      <c r="C81" t="s">
        <v>280</v>
      </c>
    </row>
    <row r="82" spans="1:3" x14ac:dyDescent="0.25">
      <c r="A82" t="s">
        <v>102</v>
      </c>
      <c r="B82" s="20">
        <v>1381035</v>
      </c>
      <c r="C82" t="s">
        <v>281</v>
      </c>
    </row>
    <row r="83" spans="1:3" x14ac:dyDescent="0.25">
      <c r="A83" t="s">
        <v>103</v>
      </c>
      <c r="B83" s="20">
        <v>2282513</v>
      </c>
      <c r="C83" t="s">
        <v>282</v>
      </c>
    </row>
    <row r="84" spans="1:3" x14ac:dyDescent="0.25">
      <c r="A84" t="s">
        <v>104</v>
      </c>
      <c r="B84" s="20">
        <v>2233211</v>
      </c>
      <c r="C84" t="s">
        <v>283</v>
      </c>
    </row>
    <row r="85" spans="1:3" x14ac:dyDescent="0.25">
      <c r="A85" t="s">
        <v>105</v>
      </c>
      <c r="B85" s="20">
        <v>6355073</v>
      </c>
      <c r="C85" t="s">
        <v>284</v>
      </c>
    </row>
    <row r="86" spans="1:3" x14ac:dyDescent="0.25">
      <c r="A86" t="s">
        <v>106</v>
      </c>
      <c r="B86" s="20">
        <v>1185809</v>
      </c>
      <c r="C86" t="s">
        <v>285</v>
      </c>
    </row>
    <row r="87" spans="1:3" x14ac:dyDescent="0.25">
      <c r="A87" t="s">
        <v>107</v>
      </c>
      <c r="B87" s="20">
        <v>1157231</v>
      </c>
      <c r="C87" t="s">
        <v>286</v>
      </c>
    </row>
    <row r="88" spans="1:3" x14ac:dyDescent="0.25">
      <c r="A88" t="s">
        <v>108</v>
      </c>
      <c r="B88" s="20">
        <v>1919433</v>
      </c>
      <c r="C88" t="s">
        <v>287</v>
      </c>
    </row>
    <row r="89" spans="1:3" x14ac:dyDescent="0.25">
      <c r="A89" t="s">
        <v>109</v>
      </c>
      <c r="B89" s="20">
        <v>1405167</v>
      </c>
      <c r="C89" t="s">
        <v>288</v>
      </c>
    </row>
    <row r="90" spans="1:3" x14ac:dyDescent="0.25">
      <c r="A90" t="s">
        <v>110</v>
      </c>
      <c r="B90" s="20">
        <v>1568096</v>
      </c>
      <c r="C90" t="s">
        <v>289</v>
      </c>
    </row>
    <row r="91" spans="1:3" x14ac:dyDescent="0.25">
      <c r="A91" t="s">
        <v>111</v>
      </c>
      <c r="B91" s="20">
        <v>3685893</v>
      </c>
      <c r="C91" t="s">
        <v>290</v>
      </c>
    </row>
    <row r="92" spans="1:3" x14ac:dyDescent="0.25">
      <c r="A92" t="s">
        <v>112</v>
      </c>
      <c r="B92" s="20">
        <v>2313875</v>
      </c>
      <c r="C92" t="s">
        <v>291</v>
      </c>
    </row>
    <row r="93" spans="1:3" x14ac:dyDescent="0.25">
      <c r="A93" t="s">
        <v>113</v>
      </c>
      <c r="B93" s="20">
        <v>2357334</v>
      </c>
      <c r="C93" t="s">
        <v>292</v>
      </c>
    </row>
    <row r="94" spans="1:3" x14ac:dyDescent="0.25">
      <c r="A94" t="s">
        <v>114</v>
      </c>
      <c r="B94" s="20">
        <v>5364086</v>
      </c>
      <c r="C94" t="s">
        <v>293</v>
      </c>
    </row>
    <row r="95" spans="1:3" x14ac:dyDescent="0.25">
      <c r="A95" t="s">
        <v>115</v>
      </c>
      <c r="B95" s="20">
        <v>1706914</v>
      </c>
      <c r="C95" t="s">
        <v>294</v>
      </c>
    </row>
    <row r="96" spans="1:3" x14ac:dyDescent="0.25">
      <c r="A96" t="s">
        <v>116</v>
      </c>
      <c r="B96" s="20">
        <v>3485073</v>
      </c>
      <c r="C96" t="s">
        <v>295</v>
      </c>
    </row>
    <row r="97" spans="1:3" x14ac:dyDescent="0.25">
      <c r="A97" t="s">
        <v>117</v>
      </c>
      <c r="B97" s="20">
        <v>1207026</v>
      </c>
      <c r="C97" t="s">
        <v>296</v>
      </c>
    </row>
    <row r="98" spans="1:3" x14ac:dyDescent="0.25">
      <c r="A98" t="s">
        <v>118</v>
      </c>
      <c r="B98" s="20">
        <v>1952909</v>
      </c>
      <c r="C98" t="s">
        <v>297</v>
      </c>
    </row>
    <row r="99" spans="1:3" x14ac:dyDescent="0.25">
      <c r="A99" t="s">
        <v>119</v>
      </c>
      <c r="B99" s="20">
        <v>1354176</v>
      </c>
      <c r="C99" t="s">
        <v>298</v>
      </c>
    </row>
    <row r="100" spans="1:3" x14ac:dyDescent="0.25">
      <c r="A100" t="s">
        <v>120</v>
      </c>
      <c r="B100" s="20">
        <v>866118</v>
      </c>
      <c r="C100" t="s">
        <v>299</v>
      </c>
    </row>
    <row r="101" spans="1:3" x14ac:dyDescent="0.25">
      <c r="A101" t="s">
        <v>121</v>
      </c>
      <c r="B101" s="20">
        <v>1697214</v>
      </c>
      <c r="C101" t="s">
        <v>300</v>
      </c>
    </row>
    <row r="102" spans="1:3" x14ac:dyDescent="0.25">
      <c r="A102" t="s">
        <v>122</v>
      </c>
      <c r="B102" s="20">
        <v>1095342</v>
      </c>
      <c r="C102" t="s">
        <v>301</v>
      </c>
    </row>
    <row r="103" spans="1:3" x14ac:dyDescent="0.25">
      <c r="A103" t="s">
        <v>123</v>
      </c>
      <c r="B103" s="20">
        <v>1005031</v>
      </c>
      <c r="C103" t="s">
        <v>302</v>
      </c>
    </row>
    <row r="104" spans="1:3" x14ac:dyDescent="0.25">
      <c r="A104" t="s">
        <v>124</v>
      </c>
      <c r="B104" s="20">
        <v>1685628</v>
      </c>
      <c r="C104" t="s">
        <v>303</v>
      </c>
    </row>
    <row r="105" spans="1:3" x14ac:dyDescent="0.25">
      <c r="A105" t="s">
        <v>125</v>
      </c>
      <c r="B105" s="20">
        <v>2045957</v>
      </c>
      <c r="C105" t="s">
        <v>304</v>
      </c>
    </row>
    <row r="106" spans="1:3" x14ac:dyDescent="0.25">
      <c r="A106" t="s">
        <v>126</v>
      </c>
      <c r="B106" s="20">
        <v>206408</v>
      </c>
      <c r="C106" t="s">
        <v>305</v>
      </c>
    </row>
    <row r="107" spans="1:3" x14ac:dyDescent="0.25">
      <c r="A107" t="s">
        <v>127</v>
      </c>
      <c r="B107" s="20">
        <v>2003953</v>
      </c>
      <c r="C107" t="s">
        <v>306</v>
      </c>
    </row>
    <row r="108" spans="1:3" x14ac:dyDescent="0.25">
      <c r="A108" t="s">
        <v>128</v>
      </c>
      <c r="B108" s="20">
        <v>2810390</v>
      </c>
      <c r="C108" t="s">
        <v>307</v>
      </c>
    </row>
    <row r="109" spans="1:3" x14ac:dyDescent="0.25">
      <c r="A109" t="s">
        <v>129</v>
      </c>
      <c r="B109" s="20">
        <v>2319096</v>
      </c>
      <c r="C109" t="s">
        <v>308</v>
      </c>
    </row>
    <row r="110" spans="1:3" x14ac:dyDescent="0.25">
      <c r="A110" t="s">
        <v>130</v>
      </c>
      <c r="B110" s="20">
        <v>4114255</v>
      </c>
      <c r="C110" t="s">
        <v>309</v>
      </c>
    </row>
    <row r="111" spans="1:3" x14ac:dyDescent="0.25">
      <c r="A111" t="s">
        <v>131</v>
      </c>
      <c r="B111" s="20">
        <v>2119773</v>
      </c>
      <c r="C111" t="s">
        <v>310</v>
      </c>
    </row>
    <row r="112" spans="1:3" x14ac:dyDescent="0.25">
      <c r="A112" t="s">
        <v>132</v>
      </c>
      <c r="B112" s="20">
        <v>783918</v>
      </c>
      <c r="C112" t="s">
        <v>311</v>
      </c>
    </row>
    <row r="113" spans="1:3" x14ac:dyDescent="0.25">
      <c r="A113" t="s">
        <v>133</v>
      </c>
      <c r="B113" s="20">
        <v>1323667</v>
      </c>
      <c r="C113" t="s">
        <v>312</v>
      </c>
    </row>
    <row r="114" spans="1:3" x14ac:dyDescent="0.25">
      <c r="A114" t="s">
        <v>134</v>
      </c>
      <c r="B114" s="20">
        <v>3798383</v>
      </c>
      <c r="C114" t="s">
        <v>313</v>
      </c>
    </row>
    <row r="115" spans="1:3" x14ac:dyDescent="0.25">
      <c r="A115" t="s">
        <v>135</v>
      </c>
      <c r="B115" s="20">
        <v>1422048</v>
      </c>
      <c r="C115" t="s">
        <v>314</v>
      </c>
    </row>
    <row r="116" spans="1:3" x14ac:dyDescent="0.25">
      <c r="A116" t="s">
        <v>136</v>
      </c>
      <c r="B116" s="20">
        <v>1391959</v>
      </c>
      <c r="C116" t="s">
        <v>315</v>
      </c>
    </row>
    <row r="117" spans="1:3" x14ac:dyDescent="0.25">
      <c r="A117" t="s">
        <v>137</v>
      </c>
      <c r="B117" s="20">
        <v>1687191</v>
      </c>
      <c r="C117" t="s">
        <v>316</v>
      </c>
    </row>
    <row r="118" spans="1:3" x14ac:dyDescent="0.25">
      <c r="A118" t="s">
        <v>138</v>
      </c>
      <c r="B118" s="20">
        <v>1253167</v>
      </c>
      <c r="C118" t="s">
        <v>317</v>
      </c>
    </row>
    <row r="119" spans="1:3" x14ac:dyDescent="0.25">
      <c r="A119" t="s">
        <v>139</v>
      </c>
      <c r="B119" s="20">
        <v>2388693</v>
      </c>
      <c r="C119" t="s">
        <v>318</v>
      </c>
    </row>
    <row r="120" spans="1:3" x14ac:dyDescent="0.25">
      <c r="A120" t="s">
        <v>140</v>
      </c>
      <c r="B120" s="20">
        <v>1464343</v>
      </c>
      <c r="C120" t="s">
        <v>319</v>
      </c>
    </row>
    <row r="121" spans="1:3" x14ac:dyDescent="0.25">
      <c r="A121" t="s">
        <v>141</v>
      </c>
      <c r="B121" s="20">
        <v>5386737</v>
      </c>
      <c r="C121" t="s">
        <v>320</v>
      </c>
    </row>
    <row r="122" spans="1:3" x14ac:dyDescent="0.25">
      <c r="A122" t="s">
        <v>142</v>
      </c>
      <c r="B122" s="20">
        <v>1951557</v>
      </c>
      <c r="C122" t="s">
        <v>321</v>
      </c>
    </row>
    <row r="123" spans="1:3" x14ac:dyDescent="0.25">
      <c r="A123" t="s">
        <v>143</v>
      </c>
      <c r="B123" s="20">
        <v>1285467</v>
      </c>
      <c r="C123" t="s">
        <v>322</v>
      </c>
    </row>
    <row r="124" spans="1:3" x14ac:dyDescent="0.25">
      <c r="A124" t="s">
        <v>144</v>
      </c>
      <c r="B124" s="20">
        <v>2025591</v>
      </c>
      <c r="C124" t="s">
        <v>323</v>
      </c>
    </row>
    <row r="125" spans="1:3" x14ac:dyDescent="0.25">
      <c r="A125" t="s">
        <v>145</v>
      </c>
      <c r="B125" s="20">
        <v>4960045</v>
      </c>
      <c r="C125" t="s">
        <v>324</v>
      </c>
    </row>
    <row r="126" spans="1:3" x14ac:dyDescent="0.25">
      <c r="A126" t="s">
        <v>146</v>
      </c>
      <c r="B126" s="20">
        <v>2384328</v>
      </c>
      <c r="C126" t="s">
        <v>325</v>
      </c>
    </row>
    <row r="127" spans="1:3" x14ac:dyDescent="0.25">
      <c r="A127" t="s">
        <v>147</v>
      </c>
      <c r="B127" s="20">
        <v>6075177</v>
      </c>
      <c r="C127" t="s">
        <v>326</v>
      </c>
    </row>
    <row r="128" spans="1:3" x14ac:dyDescent="0.25">
      <c r="A128" t="s">
        <v>148</v>
      </c>
      <c r="B128" s="20">
        <v>1121284</v>
      </c>
      <c r="C128" t="s">
        <v>327</v>
      </c>
    </row>
    <row r="129" spans="1:3" x14ac:dyDescent="0.25">
      <c r="A129" t="s">
        <v>149</v>
      </c>
      <c r="B129" s="20">
        <v>1169909</v>
      </c>
      <c r="C129" t="s">
        <v>328</v>
      </c>
    </row>
    <row r="130" spans="1:3" x14ac:dyDescent="0.25">
      <c r="A130" t="s">
        <v>150</v>
      </c>
      <c r="B130" s="20">
        <v>1755097</v>
      </c>
      <c r="C130" t="s">
        <v>329</v>
      </c>
    </row>
    <row r="131" spans="1:3" x14ac:dyDescent="0.25">
      <c r="A131" t="s">
        <v>151</v>
      </c>
      <c r="B131" s="20">
        <v>1177567</v>
      </c>
      <c r="C131" t="s">
        <v>330</v>
      </c>
    </row>
    <row r="132" spans="1:3" x14ac:dyDescent="0.25">
      <c r="A132" t="s">
        <v>152</v>
      </c>
      <c r="B132" s="20">
        <v>994936</v>
      </c>
      <c r="C132" t="s">
        <v>331</v>
      </c>
    </row>
    <row r="133" spans="1:3" x14ac:dyDescent="0.25">
      <c r="A133" t="s">
        <v>153</v>
      </c>
      <c r="B133" s="20">
        <v>1260132</v>
      </c>
      <c r="C133" t="s">
        <v>332</v>
      </c>
    </row>
    <row r="134" spans="1:3" x14ac:dyDescent="0.25">
      <c r="A134" t="s">
        <v>154</v>
      </c>
      <c r="B134" s="20">
        <v>2227967</v>
      </c>
      <c r="C134" t="s">
        <v>333</v>
      </c>
    </row>
    <row r="135" spans="1:3" x14ac:dyDescent="0.25">
      <c r="A135" t="s">
        <v>155</v>
      </c>
      <c r="B135" s="20">
        <v>1438259</v>
      </c>
      <c r="C135" t="s">
        <v>334</v>
      </c>
    </row>
    <row r="136" spans="1:3" x14ac:dyDescent="0.25">
      <c r="A136" t="s">
        <v>156</v>
      </c>
      <c r="B136" s="20">
        <v>2507665</v>
      </c>
      <c r="C136" t="s">
        <v>335</v>
      </c>
    </row>
    <row r="137" spans="1:3" x14ac:dyDescent="0.25">
      <c r="A137" t="s">
        <v>157</v>
      </c>
      <c r="B137" s="20">
        <v>2177567</v>
      </c>
      <c r="C137" t="s">
        <v>336</v>
      </c>
    </row>
    <row r="138" spans="1:3" x14ac:dyDescent="0.25">
      <c r="A138" t="s">
        <v>158</v>
      </c>
      <c r="B138" s="20">
        <v>1655719</v>
      </c>
      <c r="C138" t="s">
        <v>337</v>
      </c>
    </row>
    <row r="139" spans="1:3" x14ac:dyDescent="0.25">
      <c r="A139" t="s">
        <v>159</v>
      </c>
      <c r="B139" s="20">
        <v>1973214</v>
      </c>
      <c r="C139" t="s">
        <v>338</v>
      </c>
    </row>
    <row r="140" spans="1:3" x14ac:dyDescent="0.25">
      <c r="A140" t="s">
        <v>160</v>
      </c>
      <c r="B140" s="20">
        <v>1252767</v>
      </c>
      <c r="C140" t="s">
        <v>339</v>
      </c>
    </row>
    <row r="141" spans="1:3" x14ac:dyDescent="0.25">
      <c r="A141" t="s">
        <v>161</v>
      </c>
      <c r="B141" s="20">
        <v>3398430</v>
      </c>
      <c r="C141" t="s">
        <v>340</v>
      </c>
    </row>
    <row r="142" spans="1:3" x14ac:dyDescent="0.25">
      <c r="A142" t="s">
        <v>162</v>
      </c>
      <c r="B142" s="20">
        <v>761782</v>
      </c>
      <c r="C142" t="s">
        <v>341</v>
      </c>
    </row>
    <row r="143" spans="1:3" x14ac:dyDescent="0.25">
      <c r="A143" t="s">
        <v>163</v>
      </c>
      <c r="B143" s="20">
        <v>2212835</v>
      </c>
      <c r="C143" t="s">
        <v>342</v>
      </c>
    </row>
    <row r="144" spans="1:3" x14ac:dyDescent="0.25">
      <c r="A144" t="s">
        <v>164</v>
      </c>
      <c r="B144" s="20">
        <v>5024000</v>
      </c>
      <c r="C144" t="s">
        <v>343</v>
      </c>
    </row>
    <row r="145" spans="1:3" x14ac:dyDescent="0.25">
      <c r="A145" t="s">
        <v>165</v>
      </c>
      <c r="B145" s="20">
        <v>2012305</v>
      </c>
      <c r="C145" t="s">
        <v>344</v>
      </c>
    </row>
    <row r="146" spans="1:3" x14ac:dyDescent="0.25">
      <c r="A146" t="s">
        <v>166</v>
      </c>
      <c r="B146" s="20">
        <v>1739737</v>
      </c>
      <c r="C146" t="s">
        <v>345</v>
      </c>
    </row>
    <row r="147" spans="1:3" x14ac:dyDescent="0.25">
      <c r="A147" t="s">
        <v>167</v>
      </c>
      <c r="B147" s="20">
        <v>2421506</v>
      </c>
      <c r="C147" t="s">
        <v>346</v>
      </c>
    </row>
    <row r="148" spans="1:3" x14ac:dyDescent="0.25">
      <c r="A148" t="s">
        <v>168</v>
      </c>
      <c r="B148" s="20">
        <v>2772576</v>
      </c>
      <c r="C148" t="s">
        <v>347</v>
      </c>
    </row>
    <row r="149" spans="1:3" x14ac:dyDescent="0.25">
      <c r="A149" t="s">
        <v>169</v>
      </c>
      <c r="B149" s="20">
        <v>724612</v>
      </c>
      <c r="C149" t="s">
        <v>348</v>
      </c>
    </row>
    <row r="150" spans="1:3" x14ac:dyDescent="0.25">
      <c r="A150" t="s">
        <v>170</v>
      </c>
      <c r="B150" s="20">
        <v>2738063</v>
      </c>
      <c r="C150" t="s">
        <v>349</v>
      </c>
    </row>
    <row r="151" spans="1:3" x14ac:dyDescent="0.25">
      <c r="A151" t="s">
        <v>171</v>
      </c>
      <c r="B151" s="20">
        <v>610750</v>
      </c>
      <c r="C151" t="s">
        <v>350</v>
      </c>
    </row>
    <row r="152" spans="1:3" x14ac:dyDescent="0.25">
      <c r="A152" t="s">
        <v>172</v>
      </c>
      <c r="B152" s="20">
        <v>2093393</v>
      </c>
      <c r="C152" t="s">
        <v>351</v>
      </c>
    </row>
    <row r="153" spans="1:3" x14ac:dyDescent="0.25">
      <c r="A153" t="s">
        <v>173</v>
      </c>
      <c r="B153" s="20">
        <v>3626617</v>
      </c>
      <c r="C153" t="s">
        <v>352</v>
      </c>
    </row>
    <row r="154" spans="1:3" x14ac:dyDescent="0.25">
      <c r="A154" t="s">
        <v>174</v>
      </c>
      <c r="B154" s="20">
        <v>1112947</v>
      </c>
      <c r="C154" t="s">
        <v>353</v>
      </c>
    </row>
    <row r="156" spans="1:3" x14ac:dyDescent="0.25">
      <c r="B156" s="20"/>
    </row>
    <row r="167" spans="1:1" x14ac:dyDescent="0.25">
      <c r="A167" t="s">
        <v>183</v>
      </c>
    </row>
    <row r="168" spans="1:1" x14ac:dyDescent="0.25">
      <c r="A168" t="s">
        <v>184</v>
      </c>
    </row>
    <row r="171" spans="1:1" x14ac:dyDescent="0.25">
      <c r="A171" t="s">
        <v>185</v>
      </c>
    </row>
    <row r="172" spans="1:1" x14ac:dyDescent="0.25">
      <c r="A172" t="s">
        <v>186</v>
      </c>
    </row>
  </sheetData>
  <sheetProtection algorithmName="SHA-512" hashValue="Fkwb0tIBPSB6/ZkHSNog5jGngTjDtNou18ZQ4IiXI2LnWtVsZb3coZ+vZphytkQ2bZ+YZ9HpOXZJK5yNjmhZRw==" saltValue="KrhOuhViVupjtTR7ek19NA==" spinCount="100000" sheet="1" objects="1" scenarios="1" selectLockedCells="1" selectUn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5E388-805F-4122-B2AB-5FC4D675CB0E}">
  <sheetPr>
    <tabColor theme="0" tint="-4.9989318521683403E-2"/>
  </sheetPr>
  <dimension ref="A1:R14"/>
  <sheetViews>
    <sheetView workbookViewId="0">
      <selection activeCell="A6" sqref="A6"/>
    </sheetView>
  </sheetViews>
  <sheetFormatPr defaultRowHeight="15" x14ac:dyDescent="0.25"/>
  <sheetData>
    <row r="1" spans="1:18" x14ac:dyDescent="0.25">
      <c r="A1" t="s">
        <v>193</v>
      </c>
      <c r="B1" t="s">
        <v>198</v>
      </c>
      <c r="C1" t="s">
        <v>199</v>
      </c>
      <c r="D1" t="s">
        <v>354</v>
      </c>
      <c r="E1" t="s">
        <v>355</v>
      </c>
      <c r="F1" t="s">
        <v>355</v>
      </c>
      <c r="G1" t="s">
        <v>356</v>
      </c>
      <c r="H1" t="s">
        <v>356</v>
      </c>
      <c r="I1" t="s">
        <v>356</v>
      </c>
      <c r="J1" t="s">
        <v>356</v>
      </c>
      <c r="K1" t="s">
        <v>356</v>
      </c>
      <c r="L1" t="s">
        <v>356</v>
      </c>
      <c r="M1" t="s">
        <v>356</v>
      </c>
      <c r="N1" t="s">
        <v>356</v>
      </c>
      <c r="O1" t="s">
        <v>357</v>
      </c>
      <c r="P1" t="s">
        <v>357</v>
      </c>
      <c r="Q1" t="s">
        <v>358</v>
      </c>
      <c r="R1" s="27" t="s">
        <v>358</v>
      </c>
    </row>
    <row r="2" spans="1:18" x14ac:dyDescent="0.25">
      <c r="A2" t="s">
        <v>194</v>
      </c>
      <c r="B2">
        <v>1</v>
      </c>
      <c r="C2">
        <v>1</v>
      </c>
      <c r="D2">
        <v>1</v>
      </c>
      <c r="E2">
        <v>1</v>
      </c>
      <c r="F2">
        <v>2</v>
      </c>
      <c r="G2">
        <v>1</v>
      </c>
      <c r="H2">
        <v>2</v>
      </c>
      <c r="I2">
        <v>3</v>
      </c>
      <c r="J2">
        <v>4</v>
      </c>
      <c r="K2">
        <v>5</v>
      </c>
      <c r="L2">
        <v>6</v>
      </c>
      <c r="M2">
        <v>7</v>
      </c>
      <c r="N2">
        <v>8</v>
      </c>
      <c r="O2">
        <v>1</v>
      </c>
      <c r="P2">
        <v>2</v>
      </c>
      <c r="Q2">
        <v>1</v>
      </c>
      <c r="R2" s="27">
        <v>2</v>
      </c>
    </row>
    <row r="3" spans="1:18" x14ac:dyDescent="0.25">
      <c r="A3" t="s">
        <v>195</v>
      </c>
      <c r="B3" t="str">
        <f>B1&amp;"."&amp;B2</f>
        <v>LANAME.1</v>
      </c>
      <c r="C3" t="str">
        <f t="shared" ref="C3:R3" si="0">C1&amp;"."&amp;C2</f>
        <v>LAONSCODE.1</v>
      </c>
      <c r="D3" t="str">
        <f t="shared" si="0"/>
        <v>FUND.1</v>
      </c>
      <c r="E3" t="str">
        <f t="shared" si="0"/>
        <v>CONTACT.1</v>
      </c>
      <c r="F3" t="str">
        <f t="shared" si="0"/>
        <v>CONTACT.2</v>
      </c>
      <c r="G3" t="str">
        <f t="shared" si="0"/>
        <v>SPEND.1</v>
      </c>
      <c r="H3" t="str">
        <f t="shared" si="0"/>
        <v>SPEND.2</v>
      </c>
      <c r="I3" t="str">
        <f t="shared" si="0"/>
        <v>SPEND.3</v>
      </c>
      <c r="J3" t="str">
        <f t="shared" si="0"/>
        <v>SPEND.4</v>
      </c>
      <c r="K3" t="str">
        <f t="shared" si="0"/>
        <v>SPEND.5</v>
      </c>
      <c r="L3" t="str">
        <f t="shared" si="0"/>
        <v>SPEND.6</v>
      </c>
      <c r="M3" t="str">
        <f t="shared" si="0"/>
        <v>SPEND.7</v>
      </c>
      <c r="N3" t="str">
        <f t="shared" si="0"/>
        <v>SPEND.8</v>
      </c>
      <c r="O3" t="str">
        <f t="shared" si="0"/>
        <v>QUAL.1</v>
      </c>
      <c r="P3" t="str">
        <f t="shared" si="0"/>
        <v>QUAL.2</v>
      </c>
      <c r="Q3" t="str">
        <f t="shared" si="0"/>
        <v>OTHER.1</v>
      </c>
      <c r="R3" s="27" t="str">
        <f t="shared" si="0"/>
        <v>OTHER.2</v>
      </c>
    </row>
    <row r="4" spans="1:18" ht="60" x14ac:dyDescent="0.25">
      <c r="A4" s="22" t="s">
        <v>196</v>
      </c>
      <c r="B4" s="22" t="s">
        <v>359</v>
      </c>
      <c r="C4" s="22" t="s">
        <v>360</v>
      </c>
      <c r="D4" s="22" t="s">
        <v>370</v>
      </c>
      <c r="E4" s="22" t="s">
        <v>361</v>
      </c>
      <c r="F4" s="22" t="s">
        <v>362</v>
      </c>
      <c r="G4" s="22" t="s">
        <v>371</v>
      </c>
      <c r="H4" s="22" t="s">
        <v>363</v>
      </c>
      <c r="I4" s="22" t="s">
        <v>364</v>
      </c>
      <c r="J4" s="22" t="s">
        <v>365</v>
      </c>
      <c r="K4" s="22" t="s">
        <v>366</v>
      </c>
      <c r="L4" s="22" t="s">
        <v>367</v>
      </c>
      <c r="M4" s="22" t="s">
        <v>368</v>
      </c>
      <c r="N4" s="22" t="s">
        <v>369</v>
      </c>
      <c r="O4" s="22" t="s">
        <v>375</v>
      </c>
      <c r="P4" s="22" t="s">
        <v>376</v>
      </c>
      <c r="Q4" s="23" t="s">
        <v>372</v>
      </c>
      <c r="R4" s="24" t="s">
        <v>373</v>
      </c>
    </row>
    <row r="5" spans="1:18" x14ac:dyDescent="0.25">
      <c r="A5" t="s">
        <v>197</v>
      </c>
      <c r="B5" t="str">
        <f>IF(ISBLANK('Spend return'!B18),"BLANK",'Spend return'!B18)</f>
        <v>Torbay</v>
      </c>
      <c r="C5" t="str">
        <f>IF(ISBLANK('Spend return'!B18),"BLANK",INDEX('LA Allocations'!$C$2:$C$154,MATCH('Spend return'!B18,'LA Allocations'!$A$2:$A$154,0)))</f>
        <v>E06000027</v>
      </c>
      <c r="D5">
        <f>IF(ISBLANK('Spend return'!B19),"BLANK",'Spend return'!B19)</f>
        <v>1260132</v>
      </c>
      <c r="E5" t="str">
        <f>IF(ISBLANK('Spend return'!B24),"BLANK",'Spend return'!B24)</f>
        <v>Adam Russell</v>
      </c>
      <c r="F5" t="str">
        <f>IF(ISBLANK('Spend return'!B25),"BLANK",'Spend return'!B25)</f>
        <v>commissioning@torbay.gov.uk</v>
      </c>
      <c r="G5" t="str">
        <f>IF(ISBLANK('Spend return'!B30),"BLANK",'Spend return'!B30)</f>
        <v>Yes - the funding has been allocated in full to adult social care</v>
      </c>
      <c r="H5" t="str">
        <f>IF(ISBLANK('Spend return'!B35),"BLANK",'Spend return'!B35)</f>
        <v>Yes - we are targeting this area</v>
      </c>
      <c r="I5" t="str">
        <f>IF(ISBLANK('Spend return'!B36),"BLANK",'Spend return'!B36)</f>
        <v>No - we are not targeting this area</v>
      </c>
      <c r="J5" t="str">
        <f>IF(ISBLANK('Spend return'!B37),"BLANK",'Spend return'!B37)</f>
        <v>Yes - we are targeting this area</v>
      </c>
      <c r="K5">
        <f>IF(ISBLANK('Spend return'!B42),"BLANK",'Spend return'!B42)</f>
        <v>980132</v>
      </c>
      <c r="L5">
        <f>IF(ISBLANK('Spend return'!B43),"BLANK",'Spend return'!B43)</f>
        <v>0</v>
      </c>
      <c r="M5">
        <f>IF(ISBLANK('Spend return'!B44),"BLANK",'Spend return'!B44)</f>
        <v>280000</v>
      </c>
      <c r="N5">
        <f>IF(ISBLANK('Spend return'!B45),"BLANK",'Spend return'!B45)</f>
        <v>1260132</v>
      </c>
      <c r="O5" t="str">
        <f>IF(ISBLANK('Qualitative report'!A19),"BLANK",'Qualitative report'!A19)</f>
        <v>During winter 2023/24, Torbay Council intend to make tangible improvements to adult social care (ASC) through targeted market interventions to reduce social care waiting times and support the increased fee rates paid to social care providers within specific areas of demand.
The first planned intervention is within Torbay’s priority area to reduce ASC waiting times through targeted transformation of decision-making at the entry into adult social care. This will be achieved by supporting, through the funding of key additional staffing resources, the transformation of a current pilot project into embedded processes and practices, which will ensure continued waiting lists risk management. The allocated expenditure for this measure is £280,000, and the planned output of this work is to deliver sustained reduction, increase in support at point-of-brokerage service decision-making, and inclusion of community and voluntary sector front-end support services.    The target client group for this market sustainability and improvement (workforce) intervention will be waiting list clients. The planned outcome will be a measurable reduction in deterioration and to support discharge flow from hospital. 
The second planned intervention will be to continue to support  the Torbay commissioned domiciliary care sector, through the continuation of increased fee rates over the 2023/24 winter period to meet any seasonal demand. The planned expenditure on this measure is £980,132. 
Continuity of effective and affordable services (to enable vulnerable adults to remain living independently at home) is critical to the delivery of adult social care in Torbay. The rationale for this intervention is a steady client base increase of +8.5% (+200) from the August 2021 baseline, creating pressure within the system and requiring compensatory action to smooth out any peaks in demand. Alongside the end-to-end flow management supported through Torbay’s existing high level of health and social care integration, commissioning additional market capacity at the improved hourly rate will ensure that the commissioned domiciliary care providers will be able to recruit staff and sustain services. This, alongside a range of other control measures outside the scope of MSIF (Workforce) 23/24, is expected to support the same successful minimisation of delayed discharges as seen using a similar measure throughout the 22/23 winter period in Torbay.</v>
      </c>
      <c r="P5" t="str">
        <f>IF(ISBLANK('Qualitative report'!A23),"BLANK",'Qualitative report'!A23)</f>
        <v>The Torbay health and social care system has been fully integrated since 2005, including adult social care, the acute hospital and community health services. This means there is a single planning process in place to address winter pressures, and many of the measures needed to smooth end-to-end flow during peak periods are already in place as business-as-usual to support elements of the NHS winter plan’s 10 high impact interventions, particularly in relation to both reducing admission to and improving discharge from hospital. This includes measures such as:
•	Improvements in intermediate care provision, ensuring that older people can return home to use domiciliary care, rather than be admitted to bed-based care. This includes the development of a new 29-bed intermediate care unit and the flexible commissioning of 17 additional reablement beds.
•	More domiciliary and personal assistant services in the community, which also specialise in complex support, that people can buy directly, including with a personal budget or direct payment. 
•	A stronger focus on resilience, re-ablement, and access to aids and assistive technology. 
•	An adult social care ‘front door’ with a more effective asset-based approach to short-term and preventive help, strengthened by improvements in collaborative working with the local voluntary and community sector.
These existing measures allow Torbay health and care commissioners to be very selective about which areas to target with the 23/24 Market Sustainability and Improvement (Workforce) Fund between now and March 31st, in order to maximise the effect in such a short period of time. As detailed in section 1, Torbay intends to continue to support  the Torbay commissioned domiciliary care sector, through the commissioning of £1M of additional skilled capacity at increased fee rates over the 2023/24 winter period to offset seasonal demand, and the balance of the fund on improvements to the social care ‘front door.' This will support key areas of operational resilience within the wider NHS winter plan:
A.	To use domiciliary care within a wider reablement model to address frailty, improving community-based options to reduce admission;
B.	To aid community bed productivity and flow, by reducing length of stay in hospital and aiding efficient timely hospital discharge; and
C.	Improving urgent community response, by improving consistency of referrals and avoiding admission where possible.</v>
      </c>
      <c r="Q5" s="25">
        <v>1</v>
      </c>
      <c r="R5" s="27" t="str">
        <f>IF(ISBLANK('Spend return'!AA65),"BLANK",'Spend return'!AA65)</f>
        <v>iwFke6</v>
      </c>
    </row>
    <row r="14" spans="1:18" x14ac:dyDescent="0.25">
      <c r="G14" s="22"/>
      <c r="H14" s="22"/>
      <c r="O14" s="22"/>
    </row>
  </sheetData>
  <sheetProtection algorithmName="SHA-512" hashValue="73AVoutWwudrl6fUY7YsLo/eMmO29xb8nHwGVmR7kNoWtI9yVZ9Zj7OOkG40mpErgwWmDDlqLIAFokJqODUtBw==" saltValue="tYQk7EWX1GdSqBwlBkoOmQ==" spinCount="100000" sheet="1" objects="1" scenarios="1"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733dd27-db60-40e2-8fa1-8ddcdc226c7b">
      <Terms xmlns="http://schemas.microsoft.com/office/infopath/2007/PartnerControls"/>
    </lcf76f155ced4ddcb4097134ff3c332f>
    <_Flow_SignoffStatus xmlns="7733dd27-db60-40e2-8fa1-8ddcdc226c7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069C7FE9ECC64F9757C4D3906D9A99" ma:contentTypeVersion="12" ma:contentTypeDescription="Create a new document." ma:contentTypeScope="" ma:versionID="06da12d9d0f61c7f03f3f0411f9bacd3">
  <xsd:schema xmlns:xsd="http://www.w3.org/2001/XMLSchema" xmlns:xs="http://www.w3.org/2001/XMLSchema" xmlns:p="http://schemas.microsoft.com/office/2006/metadata/properties" xmlns:ns2="7733dd27-db60-40e2-8fa1-8ddcdc226c7b" xmlns:ns3="34f15714-548d-495f-a9b0-f58ce09e51d1" targetNamespace="http://schemas.microsoft.com/office/2006/metadata/properties" ma:root="true" ma:fieldsID="43d794232389bf1962f3aa8e98d359dd" ns2:_="" ns3:_="">
    <xsd:import namespace="7733dd27-db60-40e2-8fa1-8ddcdc226c7b"/>
    <xsd:import namespace="34f15714-548d-495f-a9b0-f58ce09e51d1"/>
    <xsd:element name="properties">
      <xsd:complexType>
        <xsd:sequence>
          <xsd:element name="documentManagement">
            <xsd:complexType>
              <xsd:all>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3dd27-db60-40e2-8fa1-8ddcdc226c7b"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Flow_SignoffStatus" ma:index="14" nillable="true" ma:displayName="Sign-off status" ma:internalName="Sign_x002d_off_x0020_status">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543229-4E1C-4695-BAEB-D1FEFD36F3E3}">
  <ds:schemaRefs>
    <ds:schemaRef ds:uri="http://schemas.microsoft.com/sharepoint/v3/contenttype/forms"/>
  </ds:schemaRefs>
</ds:datastoreItem>
</file>

<file path=customXml/itemProps2.xml><?xml version="1.0" encoding="utf-8"?>
<ds:datastoreItem xmlns:ds="http://schemas.openxmlformats.org/officeDocument/2006/customXml" ds:itemID="{AC992771-BD05-4340-8B49-904369B8A8C5}">
  <ds:schemaRefs>
    <ds:schemaRef ds:uri="http://schemas.microsoft.com/office/2006/metadata/properties"/>
    <ds:schemaRef ds:uri="http://schemas.microsoft.com/office/infopath/2007/PartnerControls"/>
    <ds:schemaRef ds:uri="7733dd27-db60-40e2-8fa1-8ddcdc226c7b"/>
  </ds:schemaRefs>
</ds:datastoreItem>
</file>

<file path=customXml/itemProps3.xml><?xml version="1.0" encoding="utf-8"?>
<ds:datastoreItem xmlns:ds="http://schemas.openxmlformats.org/officeDocument/2006/customXml" ds:itemID="{2F2F714C-46C2-403A-8C8C-349C112B4F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33dd27-db60-40e2-8fa1-8ddcdc226c7b"/>
    <ds:schemaRef ds:uri="34f15714-548d-495f-a9b0-f58ce09e51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Guidance</vt:lpstr>
      <vt:lpstr>Spend return</vt:lpstr>
      <vt:lpstr>Qualitative report</vt:lpstr>
      <vt:lpstr>LA Allocations</vt:lpstr>
      <vt:lpstr>Output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2023-08-21T14:30:49Z</dcterms:created>
  <dcterms:modified xsi:type="dcterms:W3CDTF">2023-09-28T07:43:45Z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0x01010072069C7FE9ECC64F9757C4D3906D9A99</vt:lpwstr>
  </property>
  <property fmtid="{D5CDD505-2E9C-101B-9397-08002B2CF9AE}" pid="3" name="MediaServiceImageTags">
    <vt:lpwstr/>
  </property>
  <property fmtid="{D5CDD505-2E9C-101B-9397-08002B2CF9AE}" pid="4" name="TaxCatchAll">
    <vt:lpwstr/>
  </property>
</Properties>
</file>