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filterPrivacy="1" codeName="ThisWorkbook" defaultThemeVersion="166925"/>
  <xr:revisionPtr revIDLastSave="0" documentId="13_ncr:1_{A64DD1F6-11AC-4A14-8346-A5A49DABAA34}" xr6:coauthVersionLast="36" xr6:coauthVersionMax="47" xr10:uidLastSave="{00000000-0000-0000-0000-000000000000}"/>
  <bookViews>
    <workbookView xWindow="80" yWindow="16080" windowWidth="29040" windowHeight="15990" activeTab="1" xr2:uid="{A9FFA9C6-7CC4-498A-9013-A92380A082BF}"/>
  </bookViews>
  <sheets>
    <sheet name="Guidance and Conditions" sheetId="5" r:id="rId1"/>
    <sheet name="Capacity Template" sheetId="2" r:id="rId2"/>
    <sheet name="Source - LAs List" sheetId="3" state="hidden" r:id="rId3"/>
    <sheet name="Source - Dropdown List" sheetId="8" state="hidden" r:id="rId4"/>
    <sheet name="Outputs"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123Graph_A" hidden="1">'[1]SUMMARY TABLE'!$S$23:$S$46</definedName>
    <definedName name="__123Graph_AALLTAX" hidden="1">'[2]Forecast data'!#REF!</definedName>
    <definedName name="__123Graph_ACFSINDIV" hidden="1">[3]Data!#REF!</definedName>
    <definedName name="__123Graph_ACHGSPD1" hidden="1">'[4]CHGSPD19.FIN'!$B$10:$B$20</definedName>
    <definedName name="__123Graph_ACHGSPD2" hidden="1">'[4]CHGSPD19.FIN'!$E$11:$E$20</definedName>
    <definedName name="__123Graph_AEFF" hidden="1">'[5]T3 Page 1'!#REF!</definedName>
    <definedName name="__123Graph_AGR14PBF1" hidden="1">'[6]HIS19FIN(A)'!$AF$70:$AF$81</definedName>
    <definedName name="__123Graph_AHOMEVAT" hidden="1">'[2]Forecast data'!#REF!</definedName>
    <definedName name="__123Graph_AIMPORT" hidden="1">'[2]Forecast data'!#REF!</definedName>
    <definedName name="__123Graph_ALBFFIN" hidden="1">'[5]FC Page 1'!#REF!</definedName>
    <definedName name="__123Graph_ALBFFIN2" hidden="1">'[6]HIS19FIN(A)'!$K$59:$Q$59</definedName>
    <definedName name="__123Graph_ALBFHIC2" hidden="1">'[6]HIS19FIN(A)'!$D$59:$J$59</definedName>
    <definedName name="__123Graph_ALCB" hidden="1">'[6]HIS19FIN(A)'!$D$83:$I$83</definedName>
    <definedName name="__123Graph_ANACFIN" hidden="1">'[6]HIS19FIN(A)'!$K$97:$Q$97</definedName>
    <definedName name="__123Graph_ANACHIC" hidden="1">'[6]HIS19FIN(A)'!$D$97:$J$97</definedName>
    <definedName name="__123Graph_APDNUMBERS" hidden="1">'[1]SUMMARY TABLE'!$U$6:$U$49</definedName>
    <definedName name="__123Graph_APDTRENDS" hidden="1">'[1]SUMMARY TABLE'!$S$23:$S$46</definedName>
    <definedName name="__123Graph_APIC" hidden="1">'[5]T3 Page 1'!#REF!</definedName>
    <definedName name="__123Graph_ATOBREV" hidden="1">'[2]Forecast data'!#REF!</definedName>
    <definedName name="__123Graph_ATOTAL" hidden="1">'[2]Forecast data'!#REF!</definedName>
    <definedName name="__123Graph_B" hidden="1">'[1]SUMMARY TABLE'!$T$23:$T$46</definedName>
    <definedName name="__123Graph_BCFSINDIV" hidden="1">[3]Data!#REF!</definedName>
    <definedName name="__123Graph_BCFSUK" hidden="1">[3]Data!#REF!</definedName>
    <definedName name="__123Graph_BCHGSPD1" hidden="1">'[4]CHGSPD19.FIN'!$H$10:$H$25</definedName>
    <definedName name="__123Graph_BCHGSPD2" hidden="1">'[4]CHGSPD19.FIN'!$I$11:$I$25</definedName>
    <definedName name="__123Graph_BEFF" hidden="1">'[5]T3 Page 1'!#REF!</definedName>
    <definedName name="__123Graph_BHOMEVAT" hidden="1">'[2]Forecast data'!#REF!</definedName>
    <definedName name="__123Graph_BIMPORT" hidden="1">'[2]Forecast data'!#REF!</definedName>
    <definedName name="__123Graph_BLBF" hidden="1">'[5]T3 Page 1'!#REF!</definedName>
    <definedName name="__123Graph_BLBFFIN" hidden="1">'[5]FC Page 1'!#REF!</definedName>
    <definedName name="__123Graph_BLCB" hidden="1">'[6]HIS19FIN(A)'!$D$79:$I$79</definedName>
    <definedName name="__123Graph_BPDTRENDS" hidden="1">'[1]SUMMARY TABLE'!$T$23:$T$46</definedName>
    <definedName name="__123Graph_BPIC" hidden="1">'[5]T3 Page 1'!#REF!</definedName>
    <definedName name="__123Graph_BTOTAL" hidden="1">'[2]Forecast data'!#REF!</definedName>
    <definedName name="__123Graph_CACT13BUD" hidden="1">'[5]FC Page 1'!#REF!</definedName>
    <definedName name="__123Graph_CCFSINDIV" hidden="1">[3]Data!#REF!</definedName>
    <definedName name="__123Graph_CCFSUK" hidden="1">[3]Data!#REF!</definedName>
    <definedName name="__123Graph_CEFF" hidden="1">'[5]T3 Page 1'!#REF!</definedName>
    <definedName name="__123Graph_CGR14PBF1" hidden="1">'[6]HIS19FIN(A)'!$AK$70:$AK$81</definedName>
    <definedName name="__123Graph_CLBF" hidden="1">'[5]T3 Page 1'!#REF!</definedName>
    <definedName name="__123Graph_CPIC" hidden="1">'[5]T3 Page 1'!#REF!</definedName>
    <definedName name="__123Graph_DACT13BUD" hidden="1">'[5]FC Page 1'!#REF!</definedName>
    <definedName name="__123Graph_DCFSINDIV" hidden="1">[3]Data!#REF!</definedName>
    <definedName name="__123Graph_DCFSUK" hidden="1">[3]Data!#REF!</definedName>
    <definedName name="__123Graph_DEFF" hidden="1">'[5]T3 Page 1'!#REF!</definedName>
    <definedName name="__123Graph_DEFF2" hidden="1">'[5]T3 Page 1'!#REF!</definedName>
    <definedName name="__123Graph_DGR14PBF1" hidden="1">'[6]HIS19FIN(A)'!$AH$70:$AH$81</definedName>
    <definedName name="__123Graph_DLBF" hidden="1">'[5]T3 Page 1'!#REF!</definedName>
    <definedName name="__123Graph_DPIC" hidden="1">'[5]T3 Page 1'!#REF!</definedName>
    <definedName name="__123Graph_EACT13BUD" hidden="1">'[5]FC Page 1'!#REF!</definedName>
    <definedName name="__123Graph_ECFSINDIV" hidden="1">[3]Data!#REF!</definedName>
    <definedName name="__123Graph_ECFSUK" hidden="1">[3]Data!#REF!</definedName>
    <definedName name="__123Graph_EEFF" hidden="1">'[5]T3 Page 1'!#REF!</definedName>
    <definedName name="__123Graph_EEFFHIC" hidden="1">'[5]FC Page 1'!#REF!</definedName>
    <definedName name="__123Graph_EGR14PBF1" hidden="1">'[6]HIS19FIN(A)'!$AG$67:$AG$67</definedName>
    <definedName name="__123Graph_ELBF" hidden="1">'[5]T3 Page 1'!#REF!</definedName>
    <definedName name="__123Graph_EPIC" hidden="1">'[5]T3 Page 1'!#REF!</definedName>
    <definedName name="__123Graph_FACT13BUD" hidden="1">'[5]FC Page 1'!#REF!</definedName>
    <definedName name="__123Graph_FCFSUK" hidden="1">[3]Data!#REF!</definedName>
    <definedName name="__123Graph_FEFF" hidden="1">'[5]T3 Page 1'!#REF!</definedName>
    <definedName name="__123Graph_FEFFHIC" hidden="1">'[5]FC Page 1'!#REF!</definedName>
    <definedName name="__123Graph_FGR14PBF1" hidden="1">'[6]HIS19FIN(A)'!$AH$67:$AH$67</definedName>
    <definedName name="__123Graph_FLBF" hidden="1">'[5]T3 Page 1'!#REF!</definedName>
    <definedName name="__123Graph_FPIC" hidden="1">'[5]T3 Page 1'!#REF!</definedName>
    <definedName name="__123Graph_LBL_ARESID" hidden="1">'[6]HIS19FIN(A)'!$R$3:$W$3</definedName>
    <definedName name="__123Graph_LBL_BRESID" hidden="1">'[6]HIS19FIN(A)'!$R$3:$W$3</definedName>
    <definedName name="__123Graph_X" hidden="1">'[1]SUMMARY TABLE'!$P$23:$P$46</definedName>
    <definedName name="__123Graph_XACTHIC" hidden="1">'[5]FC Page 1'!#REF!</definedName>
    <definedName name="__123Graph_XALLTAX" hidden="1">'[2]Forecast data'!#REF!</definedName>
    <definedName name="__123Graph_XCHGSPD1" hidden="1">'[4]CHGSPD19.FIN'!$A$10:$A$25</definedName>
    <definedName name="__123Graph_XCHGSPD2" hidden="1">'[4]CHGSPD19.FIN'!$A$11:$A$25</definedName>
    <definedName name="__123Graph_XEFF" hidden="1">'[5]T3 Page 1'!#REF!</definedName>
    <definedName name="__123Graph_XGR14PBF1" hidden="1">'[6]HIS19FIN(A)'!$AL$70:$AL$81</definedName>
    <definedName name="__123Graph_XHOMEVAT" hidden="1">'[2]Forecast data'!#REF!</definedName>
    <definedName name="__123Graph_XIMPORT" hidden="1">'[2]Forecast data'!#REF!</definedName>
    <definedName name="__123Graph_XLBF" hidden="1">'[5]T3 Page 1'!#REF!</definedName>
    <definedName name="__123Graph_XLBFFIN2" hidden="1">'[6]HIS19FIN(A)'!$K$61:$Q$61</definedName>
    <definedName name="__123Graph_XLBFHIC" hidden="1">'[6]HIS19FIN(A)'!$D$61:$J$61</definedName>
    <definedName name="__123Graph_XLBFHIC2" hidden="1">'[6]HIS19FIN(A)'!$D$61:$J$61</definedName>
    <definedName name="__123Graph_XLCB" hidden="1">'[6]HIS19FIN(A)'!$D$79:$I$79</definedName>
    <definedName name="__123Graph_XNACFIN" hidden="1">'[6]HIS19FIN(A)'!$K$95:$Q$95</definedName>
    <definedName name="__123Graph_XNACHIC" hidden="1">'[6]HIS19FIN(A)'!$D$95:$J$95</definedName>
    <definedName name="__123Graph_XPDNUMBERS" hidden="1">'[1]SUMMARY TABLE'!$Q$6:$Q$49</definedName>
    <definedName name="__123Graph_XPDTRENDS" hidden="1">'[1]SUMMARY TABLE'!$P$23:$P$46</definedName>
    <definedName name="__123Graph_XPIC" hidden="1">'[5]T3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[7]USGC!$B$34:$B$53</definedName>
    <definedName name="_10__123Graph_XCHART_15" hidden="1">[7]USGC!$A$34:$A$53</definedName>
    <definedName name="_2__123Graph_BCHART_10" hidden="1">[7]USGC!$L$34:$L$53</definedName>
    <definedName name="_2018_19_Spend">OFFSET('[8]Movement Schedule'!$H$12,0,0,COUNTA('[8]Movement Schedule'!$H$12:$H$360))</definedName>
    <definedName name="_3__123Graph_BCHART_13" hidden="1">[7]USGC!$R$34:$R$53</definedName>
    <definedName name="_4__123Graph_BCHART_15" hidden="1">[7]USGC!$C$34:$C$53</definedName>
    <definedName name="_5__123Graph_CCHART_10" hidden="1">[7]USGC!$F$34:$F$53</definedName>
    <definedName name="_6__123Graph_CCHART_13" hidden="1">[7]USGC!$O$34:$O$53</definedName>
    <definedName name="_7__123Graph_CCHART_15" hidden="1">[7]USGC!$D$34:$D$53</definedName>
    <definedName name="_8__123Graph_XCHART_10" hidden="1">[7]USGC!$A$34:$A$53</definedName>
    <definedName name="_9__123Graph_XCHART_13" hidden="1">[7]USGC!$A$34:$A$53</definedName>
    <definedName name="_AMO_RefreshMultipleList" hidden="1">"'&lt;Items&gt;_x000D_
  &lt;Item Id=""976262840"" Checked=""False"" /&gt;_x000D_
  &lt;Item Id=""136329254"" Checked=""False"" /&gt;_x000D_
  &lt;Item Id=""116612749"" Checked=""False"" /&gt;_x000D_
&lt;/Items&gt;'"</definedName>
    <definedName name="_AMO_SingleObject_139077205_PivotTable_139077205" hidden="1">#REF!</definedName>
    <definedName name="_AMO_UniqueIdentifier" hidden="1">"'8f9021f3-0e59-4547-a8b1-c78932685a38'"</definedName>
    <definedName name="_AMO_XmlVersion" hidden="1">"'1'"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'[2]Forecast data'!#REF!</definedName>
    <definedName name="_xlnm._FilterDatabase" hidden="1">#REF!</definedName>
    <definedName name="_Fiscal">[9]Inputs!$D$67:$D$69</definedName>
    <definedName name="_Key1"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aaa" hidden="1">'[5]FC Page 1'!#REF!</definedName>
    <definedName name="ActColD">[10]Councils!$C$162</definedName>
    <definedName name="ActColID2">[10]Councils!$C$163</definedName>
    <definedName name="all">#REF!</definedName>
    <definedName name="Amb">#REF!</definedName>
    <definedName name="Amytest">#REF!</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startpg">#REF!</definedName>
    <definedName name="BAU_Change">[8]Mapping!$B$130:$B$131</definedName>
    <definedName name="BAUChange">[9]Inputs!$C$67:$C$68</definedName>
    <definedName name="bb" hidden="1">'[5]T3 Page 1'!#REF!</definedName>
    <definedName name="bbb" hidden="1">'[5]FC Page 1'!#REF!</definedName>
    <definedName name="blarg"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2"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3"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PH1" hidden="1">'[11]4.6 ten year bonds'!$A$4</definedName>
    <definedName name="BLPH2" hidden="1">'[11]4.6 ten year bonds'!$D$4</definedName>
    <definedName name="BLPH3" hidden="1">'[11]4.6 ten year bonds'!$G$4</definedName>
    <definedName name="BLPH4" hidden="1">'[11]4.6 ten year bonds'!$J$4</definedName>
    <definedName name="BLPH5" hidden="1">'[11]4.6 ten year bonds'!$M$4</definedName>
    <definedName name="CASSRcode">'[12]List of Returns'!#REF!</definedName>
    <definedName name="cod">#REF!</definedName>
    <definedName name="ContactName">'[12]List of Returns'!#REF!</definedName>
    <definedName name="Cost_Income">[8]Mapping!$J$130:$J$131</definedName>
    <definedName name="Cost_Mapping">[9]Inputs!$B$28:$H$62</definedName>
    <definedName name="CostCategories">[9]Inputs!$B$29:$B$62</definedName>
    <definedName name="Current">#REF!</definedName>
    <definedName name="dfg"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stribution" hidden="1">#REF!</definedName>
    <definedName name="dsfgdfg"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EFO" hidden="1">'[13]Forecast data'!#REF!</definedName>
    <definedName name="eh" hidden="1">{"'Trust by name'!$A$6:$E$350","'Trust by name'!$A$1:$D$348"}</definedName>
    <definedName name="ExtraProfiles" hidden="1">#REF!</definedName>
    <definedName name="ExtraProfiless" hidden="1">#REF!</definedName>
    <definedName name="FDDD"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hidden="1">#REF!</definedName>
    <definedName name="fg"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hg" hidden="1">'[14]Model inputs'!#REF!</definedName>
    <definedName name="Fiscal_NonFiscal">[8]Mapping!$I$130:$I$132</definedName>
    <definedName name="FTE_Last_month">#REF!</definedName>
    <definedName name="FTE_Last_month_2">#REF!</definedName>
    <definedName name="fyu" hidden="1">'[2]Forecast data'!#REF!</definedName>
    <definedName name="ghj" hidden="1">{#N/A,#N/A,FALSE,"TMCOMP96";#N/A,#N/A,FALSE,"MAT96";#N/A,#N/A,FALSE,"FANDA96";#N/A,#N/A,FALSE,"INTRAN96";#N/A,#N/A,FALSE,"NAA9697";#N/A,#N/A,FALSE,"ECWEBB";#N/A,#N/A,FALSE,"MFT96";#N/A,#N/A,FALSE,"CTrecon"}</definedName>
    <definedName name="hh" hidden="1">[3]Data!#REF!</definedName>
    <definedName name="hhh">#REF!</definedName>
    <definedName name="High_Lvl_SumVar">[8]Mapping!$F$130:$F$132</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mf" hidden="1">#REF!</definedName>
    <definedName name="Inflation">[8]Mapping!$E$130:$E$133</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kk" hidden="1">[3]Data!#REF!</definedName>
    <definedName name="LA_List">!#REF!</definedName>
    <definedName name="LAName">[15]Cover!$E$8</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lll" hidden="1">[3]Data!#REF!</definedName>
    <definedName name="mmm" hidden="1">'[14]Model inputs'!#REF!</definedName>
    <definedName name="n"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nn" hidden="1">'[5]T3 Page 1'!#REF!</definedName>
    <definedName name="NOCONFLICT" hidden="1">{#N/A,#N/A,FALSE,"TMCOMP96";#N/A,#N/A,FALSE,"MAT96";#N/A,#N/A,FALSE,"FANDA96";#N/A,#N/A,FALSE,"INTRAN96";#N/A,#N/A,FALSE,"NAA9697";#N/A,#N/A,FALSE,"ECWEBB";#N/A,#N/A,FALSE,"MFT96";#N/A,#N/A,FALSE,"CTrecon"}</definedName>
    <definedName name="oooo" hidden="1">'[5]T3 Page 1'!#REF!</definedName>
    <definedName name="Option2" hidden="1">{#N/A,#N/A,FALSE,"TMCOMP96";#N/A,#N/A,FALSE,"MAT96";#N/A,#N/A,FALSE,"FANDA96";#N/A,#N/A,FALSE,"INTRAN96";#N/A,#N/A,FALSE,"NAA9697";#N/A,#N/A,FALSE,"ECWEBB";#N/A,#N/A,FALSE,"MFT96";#N/A,#N/A,FALSE,"CTrecon"}</definedName>
    <definedName name="optionType">[9]Inputs!$E$67:$E$68</definedName>
    <definedName name="Pal_Workbook_GUID" hidden="1">"B3JNR645DWQMINRNZ9U8SRVC"</definedName>
    <definedName name="Pop" hidden="1">[16]Population!#REF!</definedName>
    <definedName name="Population" hidden="1">#REF!</definedName>
    <definedName name="pp" hidden="1">'[5]T3 Page 1'!#REF!</definedName>
    <definedName name="ppp" hidden="1">'[5]T3 Page 1'!#REF!</definedName>
    <definedName name="_xlnm.Print_Area" localSheetId="1">'Capacity Template'!$A$1:$J$49</definedName>
    <definedName name="Prodtest" hidden="1">'[5]T3 Page 1'!#REF!</definedName>
    <definedName name="Profiles" hidden="1">#REF!</definedName>
    <definedName name="Projections" hidden="1">#REF!</definedName>
    <definedName name="qqq" hidden="1">'[5]T3 Page 1'!#REF!</definedName>
    <definedName name="Recover">[17]Macro1!$A$113</definedName>
    <definedName name="Results" hidden="1">[18]UK99!$A$1:$A$1</definedName>
    <definedName name="RiskMultipleCPUSupportEnabled" hidden="1">TRUE</definedName>
    <definedName name="Row_A">#REF!</definedName>
    <definedName name="Row_B">#REF!</definedName>
    <definedName name="Row_C">#REF!</definedName>
    <definedName name="Row_D">#REF!</definedName>
    <definedName name="Row_E">#REF!</definedName>
    <definedName name="Row_F">#REF!</definedName>
    <definedName name="Row_G">#REF!</definedName>
    <definedName name="S" hidden="1">'[14]Model inputs'!#REF!</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hidden="1">#REF!</definedName>
    <definedName name="sdfgdfg"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hidden="1">#REF!</definedName>
    <definedName name="sdgshdg" hidden="1">{#N/A,#N/A,FALSE,"TMCOMP96";#N/A,#N/A,FALSE,"MAT96";#N/A,#N/A,FALSE,"FANDA96";#N/A,#N/A,FALSE,"INTRAN96";#N/A,#N/A,FALSE,"NAA9697";#N/A,#N/A,FALSE,"ECWEBB";#N/A,#N/A,FALSE,"MFT96";#N/A,#N/A,FALSE,"CTrecon"}</definedName>
    <definedName name="Services_Group">OFFSET('[8]Movement Schedule'!$D$12,0,0,COUNTA('[8]Movement Schedule'!$D$12:$D$360))</definedName>
    <definedName name="sfad" hidden="1">{#N/A,#N/A,FALSE,"TMCOMP96";#N/A,#N/A,FALSE,"MAT96";#N/A,#N/A,FALSE,"FANDA96";#N/A,#N/A,FALSE,"INTRAN96";#N/A,#N/A,FALSE,"NAA9697";#N/A,#N/A,FALSE,"ECWEBB";#N/A,#N/A,FALSE,"MFT96";#N/A,#N/A,FALSE,"CTrecon"}</definedName>
    <definedName name="Spend_Type">[8]Mapping!$D$130:$D$132</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le1">#REF!</definedName>
    <definedName name="Table3">#REF!</definedName>
    <definedName name="Table4">#REF!</definedName>
    <definedName name="Table6">#REF!</definedName>
    <definedName name="Table7">#REF!</definedName>
    <definedName name="Table8">#REF!</definedName>
    <definedName name="Table9">#REF!</definedName>
    <definedName name="TableName">"Dummy"</definedName>
    <definedName name="TelNo">'[12]List of Returns'!#REF!</definedName>
    <definedName name="temp"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emp2"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ier">[9]Inputs!$G$67:$G$70</definedName>
    <definedName name="toolong">#REF!</definedName>
    <definedName name="trggh" hidden="1">{#N/A,#N/A,FALSE,"TMCOMP96";#N/A,#N/A,FALSE,"MAT96";#N/A,#N/A,FALSE,"FANDA96";#N/A,#N/A,FALSE,"INTRAN96";#N/A,#N/A,FALSE,"NAA9697";#N/A,#N/A,FALSE,"ECWEBB";#N/A,#N/A,FALSE,"MFT96";#N/A,#N/A,FALSE,"CTrecon"}</definedName>
    <definedName name="Unused" hidden="1">'[19]SUMMARY TABLE'!$S$23:$S$46</definedName>
    <definedName name="Unused4" hidden="1">'[19]SUMMARY TABLE'!$T$23:$T$46</definedName>
    <definedName name="Unused5" hidden="1">'[19]SUMMARY TABLE'!$P$23:$P$46</definedName>
    <definedName name="Unused7" hidden="1">'[19]SUMMARY TABLE'!$P$23:$P$46</definedName>
    <definedName name="Unussed12"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'[19]SUMMARY TABLE'!$S$23:$S$46</definedName>
    <definedName name="Unusued24" hidden="1">#REF!</definedName>
    <definedName name="Unusued3" hidden="1">'[19]SUMMARY TABLE'!$T$23:$T$46</definedName>
    <definedName name="Unusued5" hidden="1">'[19]SUMMARY TABLE'!$Q$6:$Q$49</definedName>
    <definedName name="Unusued8"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hat_The"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rn.MoD._.Submission._.1997."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 name="www" hidden="1">'[5]FC Page 1'!#REF!</definedName>
    <definedName name="xx" hidden="1">[3]Data!#REF!</definedName>
    <definedName name="YesNo">[9]Inputs!$B$73:$B$74</definedName>
    <definedName name="zz" hidden="1">[3]Data!#REF!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J5" i="6" l="1"/>
  <c r="EA5" i="6"/>
  <c r="DZ5" i="6"/>
  <c r="DY5" i="6"/>
  <c r="DX5" i="6"/>
  <c r="DW5" i="6"/>
  <c r="DV5" i="6"/>
  <c r="DU5" i="6"/>
  <c r="DT5" i="6"/>
  <c r="DS5" i="6"/>
  <c r="DR5" i="6"/>
  <c r="DQ5" i="6"/>
  <c r="DP5" i="6"/>
  <c r="DO5" i="6"/>
  <c r="DN5" i="6"/>
  <c r="DM5" i="6"/>
  <c r="DL5" i="6"/>
  <c r="DK5" i="6"/>
  <c r="CR5" i="6"/>
  <c r="DJ3" i="6"/>
  <c r="DK3" i="6"/>
  <c r="DL3" i="6"/>
  <c r="DM3" i="6"/>
  <c r="DN3" i="6"/>
  <c r="DO3" i="6"/>
  <c r="DP3" i="6"/>
  <c r="DQ3" i="6"/>
  <c r="DR3" i="6"/>
  <c r="DS3" i="6"/>
  <c r="DT3" i="6"/>
  <c r="DU3" i="6"/>
  <c r="DV3" i="6"/>
  <c r="DW3" i="6"/>
  <c r="DX3" i="6"/>
  <c r="DY3" i="6"/>
  <c r="DZ3" i="6"/>
  <c r="EA3" i="6"/>
  <c r="EB3" i="6"/>
  <c r="EC3" i="6"/>
  <c r="ED3" i="6"/>
  <c r="EE3" i="6"/>
  <c r="EF3" i="6"/>
  <c r="EG3" i="6"/>
  <c r="EH3" i="6"/>
  <c r="EI3" i="6"/>
  <c r="EJ3" i="6"/>
  <c r="EK3" i="6"/>
  <c r="EL3" i="6"/>
  <c r="EM3" i="6"/>
  <c r="EN3" i="6"/>
  <c r="EO3" i="6"/>
  <c r="EP3" i="6"/>
  <c r="EQ3" i="6"/>
  <c r="ER3" i="6"/>
  <c r="ES3" i="6"/>
  <c r="Q5" i="6"/>
  <c r="P5" i="6"/>
  <c r="ES5" i="6"/>
  <c r="ER5" i="6"/>
  <c r="EQ5" i="6"/>
  <c r="EP5" i="6"/>
  <c r="EO5" i="6"/>
  <c r="EN5" i="6"/>
  <c r="EM5" i="6"/>
  <c r="EL5" i="6"/>
  <c r="EK5" i="6"/>
  <c r="EJ5" i="6"/>
  <c r="EI5" i="6"/>
  <c r="EH5" i="6"/>
  <c r="EG5" i="6"/>
  <c r="EF5" i="6"/>
  <c r="EE5" i="6"/>
  <c r="ED5" i="6"/>
  <c r="EC5" i="6"/>
  <c r="DI5" i="6"/>
  <c r="DH5" i="6"/>
  <c r="DG5" i="6"/>
  <c r="DF5" i="6"/>
  <c r="DE5" i="6"/>
  <c r="DD5" i="6"/>
  <c r="DC5" i="6"/>
  <c r="DB5" i="6"/>
  <c r="DA5" i="6"/>
  <c r="CZ5" i="6"/>
  <c r="CY5" i="6"/>
  <c r="CX5" i="6"/>
  <c r="CW5" i="6"/>
  <c r="CV5" i="6"/>
  <c r="CU5" i="6"/>
  <c r="CT5" i="6"/>
  <c r="CS5" i="6"/>
  <c r="CQ5" i="6"/>
  <c r="CP5" i="6"/>
  <c r="CO5" i="6"/>
  <c r="CN5" i="6"/>
  <c r="CM5" i="6"/>
  <c r="CL5" i="6"/>
  <c r="CK5" i="6"/>
  <c r="CJ5" i="6"/>
  <c r="CI5" i="6"/>
  <c r="CH5" i="6"/>
  <c r="CG5" i="6"/>
  <c r="CF5" i="6"/>
  <c r="CE5" i="6"/>
  <c r="CD5" i="6"/>
  <c r="CC5" i="6"/>
  <c r="CB5" i="6"/>
  <c r="CA5" i="6"/>
  <c r="BY5" i="6"/>
  <c r="BX5" i="6"/>
  <c r="BW5" i="6"/>
  <c r="BV5" i="6"/>
  <c r="BU5" i="6"/>
  <c r="BT5" i="6"/>
  <c r="BS5" i="6"/>
  <c r="BR5" i="6"/>
  <c r="BQ5" i="6"/>
  <c r="BP5" i="6"/>
  <c r="BO5" i="6"/>
  <c r="BN5" i="6"/>
  <c r="BM5" i="6"/>
  <c r="BL5" i="6"/>
  <c r="BG5" i="6"/>
  <c r="BF5" i="6"/>
  <c r="BE5" i="6"/>
  <c r="BD5" i="6"/>
  <c r="BC5" i="6"/>
  <c r="BB5" i="6"/>
  <c r="BA5" i="6"/>
  <c r="AZ5" i="6"/>
  <c r="AY5" i="6"/>
  <c r="AX5" i="6"/>
  <c r="AW5" i="6"/>
  <c r="AV5" i="6"/>
  <c r="AU5" i="6"/>
  <c r="AT5" i="6"/>
  <c r="AS5" i="6"/>
  <c r="AR5" i="6"/>
  <c r="AQ5" i="6"/>
  <c r="AO5" i="6"/>
  <c r="AN5" i="6"/>
  <c r="AM5" i="6"/>
  <c r="AL5" i="6"/>
  <c r="AK5" i="6"/>
  <c r="AJ5" i="6"/>
  <c r="AI5" i="6"/>
  <c r="AH5" i="6"/>
  <c r="AG5" i="6"/>
  <c r="AF5" i="6"/>
  <c r="AE5" i="6"/>
  <c r="AD5" i="6"/>
  <c r="AC5" i="6"/>
  <c r="AB5" i="6"/>
  <c r="AA5" i="6"/>
  <c r="Z5" i="6"/>
  <c r="Y5" i="6"/>
  <c r="ET3" i="6"/>
  <c r="C5" i="6"/>
  <c r="EU5" i="6"/>
  <c r="EB5" i="6" l="1"/>
  <c r="BZ5" i="6"/>
  <c r="BK5" i="6"/>
  <c r="BJ5" i="6"/>
  <c r="BI5" i="6"/>
  <c r="BH5" i="6"/>
  <c r="AP5" i="6"/>
  <c r="X5" i="6"/>
  <c r="W5" i="6"/>
  <c r="V5" i="6"/>
  <c r="U5" i="6"/>
  <c r="T5" i="6"/>
  <c r="S5" i="6"/>
  <c r="R5" i="6"/>
  <c r="O5" i="6"/>
  <c r="N5" i="6"/>
  <c r="M5" i="6"/>
  <c r="L5" i="6"/>
  <c r="K5" i="6"/>
  <c r="J5" i="6"/>
  <c r="I5" i="6"/>
  <c r="H5" i="6"/>
  <c r="G5" i="6"/>
  <c r="F5" i="6"/>
  <c r="E5" i="6"/>
  <c r="D5" i="6"/>
  <c r="B5" i="6"/>
  <c r="P3" i="6"/>
  <c r="Q3" i="6"/>
  <c r="B68" i="5"/>
  <c r="B69" i="5"/>
  <c r="B59" i="5"/>
  <c r="B58" i="5"/>
  <c r="B46" i="5"/>
  <c r="B47" i="5"/>
  <c r="B37" i="5"/>
  <c r="B36" i="5"/>
  <c r="B41" i="5"/>
  <c r="B31" i="5"/>
  <c r="B27" i="5"/>
  <c r="B26" i="5"/>
  <c r="B70" i="5"/>
  <c r="C70" i="5" s="1"/>
  <c r="B71" i="5"/>
  <c r="C71" i="5" s="1"/>
  <c r="EU3" i="6"/>
  <c r="C26" i="5" l="1"/>
  <c r="F3" i="6"/>
  <c r="G3" i="6"/>
  <c r="H3" i="6"/>
  <c r="I3" i="6"/>
  <c r="J3" i="6"/>
  <c r="K3" i="6"/>
  <c r="L3" i="6"/>
  <c r="M3" i="6"/>
  <c r="N3" i="6"/>
  <c r="O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BH3" i="6"/>
  <c r="BI3" i="6"/>
  <c r="BJ3" i="6"/>
  <c r="BK3" i="6"/>
  <c r="BL3" i="6"/>
  <c r="BM3" i="6"/>
  <c r="BN3" i="6"/>
  <c r="BO3" i="6"/>
  <c r="BP3" i="6"/>
  <c r="BQ3" i="6"/>
  <c r="BR3" i="6"/>
  <c r="BS3" i="6"/>
  <c r="BT3" i="6"/>
  <c r="BU3" i="6"/>
  <c r="BV3" i="6"/>
  <c r="BW3" i="6"/>
  <c r="BX3" i="6"/>
  <c r="BY3" i="6"/>
  <c r="BZ3" i="6"/>
  <c r="CA3" i="6"/>
  <c r="CB3" i="6"/>
  <c r="CC3" i="6"/>
  <c r="CD3" i="6"/>
  <c r="CE3" i="6"/>
  <c r="CF3" i="6"/>
  <c r="CG3" i="6"/>
  <c r="CH3" i="6"/>
  <c r="CI3" i="6"/>
  <c r="CJ3" i="6"/>
  <c r="CK3" i="6"/>
  <c r="CL3" i="6"/>
  <c r="CM3" i="6"/>
  <c r="CN3" i="6"/>
  <c r="CO3" i="6"/>
  <c r="CP3" i="6"/>
  <c r="CQ3" i="6"/>
  <c r="CR3" i="6"/>
  <c r="CS3" i="6"/>
  <c r="CT3" i="6"/>
  <c r="CU3" i="6"/>
  <c r="CV3" i="6"/>
  <c r="CW3" i="6"/>
  <c r="CX3" i="6"/>
  <c r="CY3" i="6"/>
  <c r="CZ3" i="6"/>
  <c r="DA3" i="6"/>
  <c r="DB3" i="6"/>
  <c r="DC3" i="6"/>
  <c r="DD3" i="6"/>
  <c r="DE3" i="6"/>
  <c r="DF3" i="6"/>
  <c r="DG3" i="6"/>
  <c r="DH3" i="6"/>
  <c r="DI3" i="6"/>
  <c r="C3" i="6"/>
  <c r="D3" i="6"/>
  <c r="E3" i="6"/>
  <c r="B3" i="6"/>
  <c r="B54" i="5" l="1"/>
  <c r="B64" i="5"/>
  <c r="B55" i="5"/>
  <c r="B65" i="5"/>
  <c r="B56" i="5"/>
  <c r="B66" i="5"/>
  <c r="B57" i="5"/>
  <c r="B67" i="5"/>
  <c r="B60" i="5"/>
  <c r="B61" i="5"/>
  <c r="B63" i="5"/>
  <c r="B53" i="5"/>
  <c r="B49" i="5"/>
  <c r="B32" i="5"/>
  <c r="B42" i="5"/>
  <c r="B33" i="5"/>
  <c r="B43" i="5"/>
  <c r="B34" i="5"/>
  <c r="B44" i="5"/>
  <c r="B35" i="5"/>
  <c r="B45" i="5"/>
  <c r="B38" i="5"/>
  <c r="B48" i="5"/>
  <c r="B39" i="5"/>
  <c r="B73" i="5" l="1"/>
  <c r="C63" i="5"/>
  <c r="C54" i="5"/>
  <c r="C64" i="5"/>
  <c r="C55" i="5"/>
  <c r="C65" i="5"/>
  <c r="C56" i="5"/>
  <c r="C66" i="5"/>
  <c r="C57" i="5"/>
  <c r="C67" i="5"/>
  <c r="C59" i="5"/>
  <c r="C69" i="5"/>
  <c r="C58" i="5"/>
  <c r="C68" i="5"/>
  <c r="C60" i="5"/>
  <c r="C61" i="5"/>
  <c r="C53" i="5"/>
  <c r="C49" i="5"/>
  <c r="C41" i="5"/>
  <c r="C32" i="5"/>
  <c r="C42" i="5"/>
  <c r="C33" i="5"/>
  <c r="C43" i="5"/>
  <c r="C34" i="5"/>
  <c r="C44" i="5"/>
  <c r="C35" i="5"/>
  <c r="C45" i="5"/>
  <c r="C37" i="5"/>
  <c r="C47" i="5"/>
  <c r="C36" i="5"/>
  <c r="C46" i="5"/>
  <c r="C38" i="5"/>
  <c r="C48" i="5"/>
  <c r="C39" i="5"/>
  <c r="C31" i="5"/>
  <c r="C27" i="5" l="1"/>
  <c r="C73" i="5" l="1"/>
</calcChain>
</file>

<file path=xl/sharedStrings.xml><?xml version="1.0" encoding="utf-8"?>
<sst xmlns="http://schemas.openxmlformats.org/spreadsheetml/2006/main" count="813" uniqueCount="588">
  <si>
    <t>Market Availability Planning: Information to be reported by each Local Authority on Capacity &amp; Need</t>
  </si>
  <si>
    <t>Version 1.0</t>
  </si>
  <si>
    <t>The Market Sustainability and Improvement Fund was announced at the Autumn Statement in November 2022. The primary purpose of the fund is to support local authorities to make tangible improvements to adult social care services in their area. Further details can be found in the MSIF guidance published online at: https://www.gov.uk/government/publications/market-sustainability-and-improvement-fund-2023-to-2024/market-sustainability-and-improvement-fund-2023-to-2024.</t>
  </si>
  <si>
    <t xml:space="preserve">As part of the conditions of the fund (Condition 4), local authorities are required to submit a Capacity Plan containing quantitative and qualitative data on adult social care capacity. These Capacity Plans are to support local authorities in identifying capacity gaps and provide government with valuable insight into local challenges, as such, these will not be published. </t>
  </si>
  <si>
    <t xml:space="preserve">As set out in the guidance, these Capacity Plans must include data on: </t>
  </si>
  <si>
    <t>- Annualised commissioned totals for 2021-22 and 2022-23 for each service type in scope. This must include both the number of clients accessing long-term care during the year and the number of 'units' of each type of care commissioned during the relevant year.</t>
  </si>
  <si>
    <t>- Best estimate of 2023-24 annual commissioned totals to meet population need.</t>
  </si>
  <si>
    <t xml:space="preserve">- Current capacity for each service type in scope including the maximum number of potential clients that could be supported during 
2023/24, and a snapshot of the total number of available units of care as of April 2023. </t>
  </si>
  <si>
    <t xml:space="preserve">Please note that 'commissioned totals' refers to all 'live' or 'open' cases, not just newly commissioned units during the year. </t>
  </si>
  <si>
    <r>
      <t xml:space="preserve">The data reported as part of this template should </t>
    </r>
    <r>
      <rPr>
        <b/>
        <sz val="12"/>
        <color rgb="FF000000"/>
        <rFont val="Arial"/>
        <family val="2"/>
      </rPr>
      <t xml:space="preserve">include </t>
    </r>
    <r>
      <rPr>
        <sz val="12"/>
        <color rgb="FF000000"/>
        <rFont val="Arial"/>
        <family val="2"/>
      </rPr>
      <t>both care commissioned with external providers and any delivered using 'in-house' services.</t>
    </r>
  </si>
  <si>
    <r>
      <t xml:space="preserve">Local authorities must use this Excel template to report the required information to DHSC </t>
    </r>
    <r>
      <rPr>
        <b/>
        <sz val="12"/>
        <rFont val="Arial"/>
        <family val="2"/>
      </rPr>
      <t>by 11:59pm on 30th June 2023</t>
    </r>
    <r>
      <rPr>
        <sz val="12"/>
        <color rgb="FF000000"/>
        <rFont val="Arial"/>
        <family val="2"/>
      </rPr>
      <t xml:space="preserve">. This reporting template should be submitted to the department by emailing </t>
    </r>
    <r>
      <rPr>
        <b/>
        <sz val="12"/>
        <color rgb="FF000000"/>
        <rFont val="Arial"/>
        <family val="2"/>
      </rPr>
      <t>MSIFCorrespondence@dhsc.gov.uk</t>
    </r>
    <r>
      <rPr>
        <sz val="12"/>
        <color rgb="FF000000"/>
        <rFont val="Arial"/>
        <family val="2"/>
      </rPr>
      <t>.</t>
    </r>
  </si>
  <si>
    <t xml:space="preserve">Further qualitative information will be collected in a separate template. </t>
  </si>
  <si>
    <t xml:space="preserve">Conditions and Data Validation </t>
  </si>
  <si>
    <t xml:space="preserve">This template makes use of data validation checks to ensure that returns have provided the required information. In order for the return to meet the reporting requirements of the department, it must meet all the conditions set out below. The coloured box beside each condition will turn green if the condition is met and remain red if it is not. If a return has not met a given condition, the local authority will be asked to explain why they were not able to provide the required piece of information and may be asked to resubmit. </t>
  </si>
  <si>
    <t>Condition</t>
  </si>
  <si>
    <t>Has the condition been met?</t>
  </si>
  <si>
    <t>Has a local authority been selected?</t>
  </si>
  <si>
    <t>Has a name and email address been provided?</t>
  </si>
  <si>
    <t>Annualised Commissioned Totals</t>
  </si>
  <si>
    <t>Has the required information for number of clients accessing the following types of care been provided:</t>
  </si>
  <si>
    <t>Nursing 65+</t>
  </si>
  <si>
    <t>Nursing 18-64</t>
  </si>
  <si>
    <t>Residential 65+</t>
  </si>
  <si>
    <t>Residential 18-64</t>
  </si>
  <si>
    <t>Homecare 65+</t>
  </si>
  <si>
    <t>Homecare 18-64</t>
  </si>
  <si>
    <t>Extra Care 65+</t>
  </si>
  <si>
    <t>Extra Care 18-64</t>
  </si>
  <si>
    <t>Supported Living 18+</t>
  </si>
  <si>
    <t>Has the required information for the number of beds/hours/placements commissioned for the following types of care been provided:</t>
  </si>
  <si>
    <t>Nursing 65+ (beds)</t>
  </si>
  <si>
    <t>Nursing 18-64 (beds)</t>
  </si>
  <si>
    <t>Residential 65+ (beds)</t>
  </si>
  <si>
    <t>Residential 18-64 (beds)</t>
  </si>
  <si>
    <t>Homecare 65+ (contact hours)</t>
  </si>
  <si>
    <t>Homecare 18-64 (contact hours)</t>
  </si>
  <si>
    <t>Extra Care 65+ (placements)</t>
  </si>
  <si>
    <t>Extra Care 18-64 (placements)</t>
  </si>
  <si>
    <t>Supported Living 18+ (placements)</t>
  </si>
  <si>
    <t>Current Capacity Estimates</t>
  </si>
  <si>
    <t>Has the maximum number of potential supported clients for 2023/24 for the following types of care been provided:</t>
  </si>
  <si>
    <t>Has the total available beds/hours/placements as of April 2023 for the following types of care been provided:</t>
  </si>
  <si>
    <t>Have all the conditions been met?</t>
  </si>
  <si>
    <t>aK39d</t>
  </si>
  <si>
    <t>Instructions/Guidance:</t>
  </si>
  <si>
    <r>
      <t>Local authorities should use the template below to report the data required as part of the Capacity Template. 
The purpose of this template is to collect information on activity and available capacity for each local authority. Please note that this template is concerned only with long-term services (</t>
    </r>
    <r>
      <rPr>
        <b/>
        <sz val="12"/>
        <color rgb="FF000000"/>
        <rFont val="Arial"/>
        <family val="2"/>
      </rPr>
      <t>&gt; 6 weeks</t>
    </r>
    <r>
      <rPr>
        <sz val="12"/>
        <color rgb="FF000000"/>
        <rFont val="Arial"/>
        <family val="2"/>
      </rPr>
      <t xml:space="preserve">), data on short-term activity and capacity will be collected as part of the Better Care Fund (BCF) returns. To build a holistic view of available capacity and potential challenges, we require data to be reported for the following </t>
    </r>
    <r>
      <rPr>
        <b/>
        <sz val="12"/>
        <color rgb="FF000000"/>
        <rFont val="Arial"/>
        <family val="2"/>
      </rPr>
      <t>long-term</t>
    </r>
    <r>
      <rPr>
        <sz val="12"/>
        <color rgb="FF000000"/>
        <rFont val="Arial"/>
        <family val="2"/>
      </rPr>
      <t xml:space="preserve"> service types: </t>
    </r>
  </si>
  <si>
    <t xml:space="preserve">- Long Term Support - Nursing; 65+ </t>
  </si>
  <si>
    <t>- Long Term Support - Nursing; 18-64</t>
  </si>
  <si>
    <t xml:space="preserve">- Long Term Support - Residential; 65+ </t>
  </si>
  <si>
    <t>- Long Term Support - Residential; 18-64</t>
  </si>
  <si>
    <t xml:space="preserve">- Long Term Support - Community; Homecare 65+ </t>
  </si>
  <si>
    <t>- Long Term Support - Community; Homecare 18-64</t>
  </si>
  <si>
    <t xml:space="preserve">- Long Term Support - Community; Extra Care 65+ </t>
  </si>
  <si>
    <t>- Long Term Support - Community; Extra Care 18-64</t>
  </si>
  <si>
    <t>- Long Term Support - Community; Supported Living 18+</t>
  </si>
  <si>
    <t xml:space="preserve">Local authorities must input the following below: </t>
  </si>
  <si>
    <t>1) Annualised commissioned totals for 2021-22 and 2022-23</t>
  </si>
  <si>
    <t xml:space="preserve">For each service type listed, local authorities must report: </t>
  </si>
  <si>
    <t>a) the total number of clients accessing long term care during the year from 1st April to 31st March of the relevant financial year. This matches with what local authorities already report as part of the existing SALT data collection (see LTS001A of the existing SALT return) and provides a 'common currency' across service types. 
Further guidance on the equivalent definition of 'total number of clients accessing long term care' used in the existing SALT return can be found here: https://digital.nhs.uk/data-and-information/data-collections-and-data-sets/data-collections/social-care-collection-materials-2022</t>
  </si>
  <si>
    <t>b) the number of 'units' of each type of care commissioned during the relevant year. Please note that 'commissioned totals' refers to all 'live' or 'open' cases, not just newly commissioned units during the year. This provides information on the actual commissioned units specific to each service type. Unit definitions for each service type can be found below:</t>
  </si>
  <si>
    <r>
      <t xml:space="preserve">-  For </t>
    </r>
    <r>
      <rPr>
        <b/>
        <sz val="12"/>
        <color rgb="FF000000"/>
        <rFont val="Arial"/>
        <family val="2"/>
      </rPr>
      <t>accommodation-based services</t>
    </r>
    <r>
      <rPr>
        <sz val="12"/>
        <color rgb="FF000000"/>
        <rFont val="Arial"/>
        <family val="2"/>
      </rPr>
      <t xml:space="preserve"> the unit is the number of </t>
    </r>
    <r>
      <rPr>
        <b/>
        <sz val="12"/>
        <color rgb="FF000000"/>
        <rFont val="Arial"/>
        <family val="2"/>
      </rPr>
      <t>beds</t>
    </r>
    <r>
      <rPr>
        <sz val="12"/>
        <color rgb="FF000000"/>
        <rFont val="Arial"/>
        <family val="2"/>
      </rPr>
      <t xml:space="preserve"> commissioned throughout the year. Beds commissioned refers to the number of 'physical' beds commissioned by the local authority throughout the year. For example, if a bed was occupied by three different local authority clients during the year then that bed should only be counted once. Additionally, a care home only open in winter should also be counted. We recognise that local authorities may not know when a given bed was used for multiple clients during a year. In such cases, it is acceptable to estimate the number of beds commissioned using data on the total number of clients supported and average length of stay.</t>
    </r>
  </si>
  <si>
    <r>
      <t xml:space="preserve">- For </t>
    </r>
    <r>
      <rPr>
        <b/>
        <sz val="12"/>
        <color rgb="FF000000"/>
        <rFont val="Arial"/>
        <family val="2"/>
      </rPr>
      <t>homecare</t>
    </r>
    <r>
      <rPr>
        <sz val="12"/>
        <color rgb="FF000000"/>
        <rFont val="Arial"/>
        <family val="2"/>
      </rPr>
      <t xml:space="preserve"> the unit is total number of</t>
    </r>
    <r>
      <rPr>
        <b/>
        <sz val="12"/>
        <color rgb="FF000000"/>
        <rFont val="Arial"/>
        <family val="2"/>
      </rPr>
      <t xml:space="preserve"> contact hours</t>
    </r>
    <r>
      <rPr>
        <sz val="12"/>
        <color rgb="FF000000"/>
        <rFont val="Arial"/>
        <family val="2"/>
      </rPr>
      <t xml:space="preserve"> commissioned throughout the year. </t>
    </r>
  </si>
  <si>
    <t xml:space="preserve">- For Extra Care housing (sometimes referred to as 'Flexicare'), local authorities should report the number of commissioned placements. </t>
  </si>
  <si>
    <t>2) Best estimate of 2023-24 annual commissioned totals to meet population need</t>
  </si>
  <si>
    <t>Using the same definition and scope as the realised commissioned totals reported above, local authorities must report their best estimate of how much of each service type they will expect to commission across the 2023-24 financial year to meet the needs of their population. As above, local authorities are asked to report their best estimate of the number of clients they expect to access long-term care during the year and the number of 'units' they expect to commission for each service type. To reach this estimate, local authorities should make use of any relevant intelligence, information and reasonable assumptions available to them. This could include sources familiar to local authorities such as POPPI (Projecting Older People Information System) and PANSI (Projecting Adult Needs and Service Information). Once again, 'commissioned totals' refers to all 'live' or 'open' cases, not just newly commissioned units during that year. Local authorities should use the comment box provided to set out any relevant context, information or limitations regarding their estimate (e.g. a summary of any data or intelligence that their estimate is based on).</t>
  </si>
  <si>
    <t>3) Current capacity estimates</t>
  </si>
  <si>
    <t xml:space="preserve">For each service type, local authorities must report: </t>
  </si>
  <si>
    <t xml:space="preserve">Please leave any missing data cells as blank e.g. do not attempt to enter '0' or 'N/A' but do leave a comment in the relevant row stating that the required data is not available. </t>
  </si>
  <si>
    <t>(1) Please click the orange box below and choose your local authority.</t>
  </si>
  <si>
    <t>Description</t>
  </si>
  <si>
    <t>Data Item</t>
  </si>
  <si>
    <t>Local Authority Name</t>
  </si>
  <si>
    <t>(2) Please enter the details of the person completing this form.</t>
  </si>
  <si>
    <t>Name</t>
  </si>
  <si>
    <t>Email Address</t>
  </si>
  <si>
    <t>Service Type</t>
  </si>
  <si>
    <t>Unit (Equivalent SALT reference, if applicable)</t>
  </si>
  <si>
    <t>21/22 Annual Commissioned Total</t>
  </si>
  <si>
    <t>22/23 Annual Commissioned Total</t>
  </si>
  <si>
    <t>Best estimate of 2023/24 Annual Commissioned Total to meet population need</t>
  </si>
  <si>
    <t>Comments (Max 200 characters)</t>
  </si>
  <si>
    <t>Long Term Support - Nursing; 65+</t>
  </si>
  <si>
    <t>Number of clients accessing long term support during the year (LTS001A)</t>
  </si>
  <si>
    <t>Number of beds commissioned during the year</t>
  </si>
  <si>
    <t>Long Term Support - Nursing; 18-64</t>
  </si>
  <si>
    <t>Long Term Support - Residential; 65+</t>
  </si>
  <si>
    <t>Long Term Support - Residential; 18-64</t>
  </si>
  <si>
    <t>Long Term Support - Community; Homecare 65+</t>
  </si>
  <si>
    <t>Contact hours commissioned during the year</t>
  </si>
  <si>
    <t>Long Term Support - Community; Homecare 18-64</t>
  </si>
  <si>
    <t>Long Term Support - Community; Extra Care 65+</t>
  </si>
  <si>
    <t>Number of placements commissioned during the year</t>
  </si>
  <si>
    <t>Long Term Support - Community; Extra Care 18-64</t>
  </si>
  <si>
    <t>Long Term Support - Community; Supported Living 18+</t>
  </si>
  <si>
    <t>Unit</t>
  </si>
  <si>
    <t xml:space="preserve">Current Capacity </t>
  </si>
  <si>
    <t>% Used*</t>
  </si>
  <si>
    <t>Please select the option that best reflects your local capacity situation</t>
  </si>
  <si>
    <t>Maximum number of potential supported clients for 2023/24</t>
  </si>
  <si>
    <t>Total available beds as of April 2023</t>
  </si>
  <si>
    <t>Total number of available contact hours as of April 2023</t>
  </si>
  <si>
    <t>Total available placements as of April 2023</t>
  </si>
  <si>
    <t xml:space="preserve">*For the maximum number of potential supported clients in 2023/24, the % used should be the % of the maximum potential clients the LA expects to support given planned commissioned total to meet population need. For the total available capacity as of April 2023, the % used should be the % of available capacity that was used during that month. </t>
  </si>
  <si>
    <t>LA Name</t>
  </si>
  <si>
    <t>ONS Code</t>
  </si>
  <si>
    <t>Barking and Dagenham</t>
  </si>
  <si>
    <t>E09000002</t>
  </si>
  <si>
    <t>Barnet</t>
  </si>
  <si>
    <t>E09000003</t>
  </si>
  <si>
    <t>Barnsley</t>
  </si>
  <si>
    <t>E08000016</t>
  </si>
  <si>
    <t>Bath and North East Somerset</t>
  </si>
  <si>
    <t>E06000022</t>
  </si>
  <si>
    <t>Bedford</t>
  </si>
  <si>
    <t>E06000055</t>
  </si>
  <si>
    <t>Bexley</t>
  </si>
  <si>
    <t>E09000004</t>
  </si>
  <si>
    <t>Birmingham</t>
  </si>
  <si>
    <t>E08000025</t>
  </si>
  <si>
    <t>Blackburn with Darwen</t>
  </si>
  <si>
    <t>E06000008</t>
  </si>
  <si>
    <t>Blackpool</t>
  </si>
  <si>
    <t>E06000009</t>
  </si>
  <si>
    <t>Bolton</t>
  </si>
  <si>
    <t>E08000001</t>
  </si>
  <si>
    <t>Bournemouth, Christchurch and Poole</t>
  </si>
  <si>
    <t>E06000058</t>
  </si>
  <si>
    <t>Bracknell Forest</t>
  </si>
  <si>
    <t>E06000036</t>
  </si>
  <si>
    <t>Bradford</t>
  </si>
  <si>
    <t>E08000032</t>
  </si>
  <si>
    <t>Brent</t>
  </si>
  <si>
    <t>E09000005</t>
  </si>
  <si>
    <t>Brighton and Hove</t>
  </si>
  <si>
    <t>E06000043</t>
  </si>
  <si>
    <t>Bristol, City of</t>
  </si>
  <si>
    <t>E06000023</t>
  </si>
  <si>
    <t>Bromley</t>
  </si>
  <si>
    <t>E09000006</t>
  </si>
  <si>
    <t>Buckinghamshire</t>
  </si>
  <si>
    <t>E06000060</t>
  </si>
  <si>
    <t>Bury</t>
  </si>
  <si>
    <t>E08000002</t>
  </si>
  <si>
    <t>Calderdale</t>
  </si>
  <si>
    <t>E08000033</t>
  </si>
  <si>
    <t>Cambridgeshire</t>
  </si>
  <si>
    <t>E10000003</t>
  </si>
  <si>
    <t>Camden</t>
  </si>
  <si>
    <t>E09000007</t>
  </si>
  <si>
    <t>Central Bedfordshire</t>
  </si>
  <si>
    <t>E06000056</t>
  </si>
  <si>
    <t>Cheshire East</t>
  </si>
  <si>
    <t>E06000049</t>
  </si>
  <si>
    <t>Cheshire West and Chester</t>
  </si>
  <si>
    <t>E06000050</t>
  </si>
  <si>
    <t>City of London</t>
  </si>
  <si>
    <t>E09000001</t>
  </si>
  <si>
    <t>Cornwall</t>
  </si>
  <si>
    <t>E06000052</t>
  </si>
  <si>
    <t>County Durham</t>
  </si>
  <si>
    <t>E06000047</t>
  </si>
  <si>
    <t>Coventry</t>
  </si>
  <si>
    <t>E08000026</t>
  </si>
  <si>
    <t>Croydon</t>
  </si>
  <si>
    <t>E09000008</t>
  </si>
  <si>
    <t>Cumberland</t>
  </si>
  <si>
    <t>E06000063</t>
  </si>
  <si>
    <t>Darlington</t>
  </si>
  <si>
    <t>E06000005</t>
  </si>
  <si>
    <t>Derby</t>
  </si>
  <si>
    <t>E06000015</t>
  </si>
  <si>
    <t>Derbyshire</t>
  </si>
  <si>
    <t>E10000007</t>
  </si>
  <si>
    <t>Devon</t>
  </si>
  <si>
    <t>E10000008</t>
  </si>
  <si>
    <t>Doncaster</t>
  </si>
  <si>
    <t>E08000017</t>
  </si>
  <si>
    <t>Dorset</t>
  </si>
  <si>
    <t>E06000059</t>
  </si>
  <si>
    <t>Dudley</t>
  </si>
  <si>
    <t>E08000027</t>
  </si>
  <si>
    <t>Ealing</t>
  </si>
  <si>
    <t>E09000009</t>
  </si>
  <si>
    <t>East Riding of Yorkshire</t>
  </si>
  <si>
    <t>E06000011</t>
  </si>
  <si>
    <t>East Sussex</t>
  </si>
  <si>
    <t>E10000011</t>
  </si>
  <si>
    <t>Enfield</t>
  </si>
  <si>
    <t>E09000010</t>
  </si>
  <si>
    <t>Essex</t>
  </si>
  <si>
    <t>E10000012</t>
  </si>
  <si>
    <t>Gateshead</t>
  </si>
  <si>
    <t>E08000037</t>
  </si>
  <si>
    <t>Gloucestershire</t>
  </si>
  <si>
    <t>E10000013</t>
  </si>
  <si>
    <t>Greenwich</t>
  </si>
  <si>
    <t>E09000011</t>
  </si>
  <si>
    <t>Hackney</t>
  </si>
  <si>
    <t>E09000012</t>
  </si>
  <si>
    <t>Halton</t>
  </si>
  <si>
    <t>E06000006</t>
  </si>
  <si>
    <t>Hammersmith and Fulham</t>
  </si>
  <si>
    <t>E09000013</t>
  </si>
  <si>
    <t>Hampshire</t>
  </si>
  <si>
    <t>E10000014</t>
  </si>
  <si>
    <t>Haringey</t>
  </si>
  <si>
    <t>E09000014</t>
  </si>
  <si>
    <t>Harrow</t>
  </si>
  <si>
    <t>E09000015</t>
  </si>
  <si>
    <t>Hartlepool</t>
  </si>
  <si>
    <t>E06000001</t>
  </si>
  <si>
    <t>Havering</t>
  </si>
  <si>
    <t>E09000016</t>
  </si>
  <si>
    <t>Herefordshire, County of</t>
  </si>
  <si>
    <t>E06000019</t>
  </si>
  <si>
    <t>Hertfordshire</t>
  </si>
  <si>
    <t>E10000015</t>
  </si>
  <si>
    <t>Hillingdon</t>
  </si>
  <si>
    <t>E09000017</t>
  </si>
  <si>
    <t>Hounslow</t>
  </si>
  <si>
    <t>E09000018</t>
  </si>
  <si>
    <t>Isle of Wight</t>
  </si>
  <si>
    <t>E06000046</t>
  </si>
  <si>
    <t>Isles of Scilly</t>
  </si>
  <si>
    <t>E06000053</t>
  </si>
  <si>
    <t>Islington</t>
  </si>
  <si>
    <t>E09000019</t>
  </si>
  <si>
    <t>Kensington and Chelsea</t>
  </si>
  <si>
    <t>E09000020</t>
  </si>
  <si>
    <t>Kent</t>
  </si>
  <si>
    <t>E10000016</t>
  </si>
  <si>
    <t>Kingston upon Hull, City of</t>
  </si>
  <si>
    <t>E06000010</t>
  </si>
  <si>
    <t>Kingston upon Thames</t>
  </si>
  <si>
    <t>E09000021</t>
  </si>
  <si>
    <t>Kirklees</t>
  </si>
  <si>
    <t>E08000034</t>
  </si>
  <si>
    <t>Knowsley</t>
  </si>
  <si>
    <t>E08000011</t>
  </si>
  <si>
    <t>Lambeth</t>
  </si>
  <si>
    <t>E09000022</t>
  </si>
  <si>
    <t>Lancashire</t>
  </si>
  <si>
    <t>E10000017</t>
  </si>
  <si>
    <t>Leeds</t>
  </si>
  <si>
    <t>E08000035</t>
  </si>
  <si>
    <t>Leicester</t>
  </si>
  <si>
    <t>E06000016</t>
  </si>
  <si>
    <t>Leicestershire</t>
  </si>
  <si>
    <t>E10000018</t>
  </si>
  <si>
    <t>Lewisham</t>
  </si>
  <si>
    <t>E09000023</t>
  </si>
  <si>
    <t>Lincolnshire</t>
  </si>
  <si>
    <t>E10000019</t>
  </si>
  <si>
    <t>Liverpool</t>
  </si>
  <si>
    <t>E08000012</t>
  </si>
  <si>
    <t>Luton</t>
  </si>
  <si>
    <t>E06000032</t>
  </si>
  <si>
    <t>Manchester</t>
  </si>
  <si>
    <t>E08000003</t>
  </si>
  <si>
    <t>Medway</t>
  </si>
  <si>
    <t>E06000035</t>
  </si>
  <si>
    <t>Merton</t>
  </si>
  <si>
    <t>E09000024</t>
  </si>
  <si>
    <t>Middlesbrough</t>
  </si>
  <si>
    <t>E06000002</t>
  </si>
  <si>
    <t>Milton Keynes</t>
  </si>
  <si>
    <t>E06000042</t>
  </si>
  <si>
    <t>Newcastle upon Tyne</t>
  </si>
  <si>
    <t>E08000021</t>
  </si>
  <si>
    <t>Newham</t>
  </si>
  <si>
    <t>E09000025</t>
  </si>
  <si>
    <t>Norfolk</t>
  </si>
  <si>
    <t>E10000020</t>
  </si>
  <si>
    <t>North East Lincolnshire</t>
  </si>
  <si>
    <t>E06000012</t>
  </si>
  <si>
    <t>North Lincolnshire</t>
  </si>
  <si>
    <t>E06000013</t>
  </si>
  <si>
    <t>North Northamptonshire</t>
  </si>
  <si>
    <t>E06000061</t>
  </si>
  <si>
    <t>North Somerset</t>
  </si>
  <si>
    <t>E06000024</t>
  </si>
  <si>
    <t>North Tyneside</t>
  </si>
  <si>
    <t>E08000022</t>
  </si>
  <si>
    <t>North Yorkshire</t>
  </si>
  <si>
    <t>E06000065</t>
  </si>
  <si>
    <t>Northumberland</t>
  </si>
  <si>
    <t>E06000057</t>
  </si>
  <si>
    <t>Nottingham</t>
  </si>
  <si>
    <t>E06000018</t>
  </si>
  <si>
    <t>Nottinghamshire</t>
  </si>
  <si>
    <t>E10000024</t>
  </si>
  <si>
    <t>Oldham</t>
  </si>
  <si>
    <t>E08000004</t>
  </si>
  <si>
    <t>Oxfordshire</t>
  </si>
  <si>
    <t>E10000025</t>
  </si>
  <si>
    <t>Peterborough</t>
  </si>
  <si>
    <t>E06000031</t>
  </si>
  <si>
    <t>Plymouth</t>
  </si>
  <si>
    <t>E06000026</t>
  </si>
  <si>
    <t>Portsmouth</t>
  </si>
  <si>
    <t>E06000044</t>
  </si>
  <si>
    <t>Reading</t>
  </si>
  <si>
    <t>E06000038</t>
  </si>
  <si>
    <t>Redbridge</t>
  </si>
  <si>
    <t>E09000026</t>
  </si>
  <si>
    <t>Redcar and Cleveland</t>
  </si>
  <si>
    <t>E06000003</t>
  </si>
  <si>
    <t>Richmond upon Thames</t>
  </si>
  <si>
    <t>E09000027</t>
  </si>
  <si>
    <t>Rochdale</t>
  </si>
  <si>
    <t>E08000005</t>
  </si>
  <si>
    <t>Rotherham</t>
  </si>
  <si>
    <t>E08000018</t>
  </si>
  <si>
    <t>Rutland</t>
  </si>
  <si>
    <t>E06000017</t>
  </si>
  <si>
    <t>Salford</t>
  </si>
  <si>
    <t>E08000006</t>
  </si>
  <si>
    <t>Sandwell</t>
  </si>
  <si>
    <t>E08000028</t>
  </si>
  <si>
    <t>Sefton</t>
  </si>
  <si>
    <t>E08000014</t>
  </si>
  <si>
    <t>Sheffield</t>
  </si>
  <si>
    <t>E08000019</t>
  </si>
  <si>
    <t>Shropshire</t>
  </si>
  <si>
    <t>E06000051</t>
  </si>
  <si>
    <t>Slough</t>
  </si>
  <si>
    <t>E06000039</t>
  </si>
  <si>
    <t>Solihull</t>
  </si>
  <si>
    <t>E08000029</t>
  </si>
  <si>
    <t>Somerset</t>
  </si>
  <si>
    <t>E06000066</t>
  </si>
  <si>
    <t>South Gloucestershire</t>
  </si>
  <si>
    <t>E06000025</t>
  </si>
  <si>
    <t>South Tyneside</t>
  </si>
  <si>
    <t>E08000023</t>
  </si>
  <si>
    <t>Southampton</t>
  </si>
  <si>
    <t>E06000045</t>
  </si>
  <si>
    <t>Southend-on-Sea</t>
  </si>
  <si>
    <t>E06000033</t>
  </si>
  <si>
    <t>Southwark</t>
  </si>
  <si>
    <t>E09000028</t>
  </si>
  <si>
    <t>St. Helens</t>
  </si>
  <si>
    <t>E08000013</t>
  </si>
  <si>
    <t>Staffordshire</t>
  </si>
  <si>
    <t>E10000028</t>
  </si>
  <si>
    <t>Stockport</t>
  </si>
  <si>
    <t>E08000007</t>
  </si>
  <si>
    <t>Stockton-on-Tees</t>
  </si>
  <si>
    <t>E06000004</t>
  </si>
  <si>
    <t>Stoke-on-Trent</t>
  </si>
  <si>
    <t>E06000021</t>
  </si>
  <si>
    <t>Suffolk</t>
  </si>
  <si>
    <t>E10000029</t>
  </si>
  <si>
    <t>Sunderland</t>
  </si>
  <si>
    <t>E08000024</t>
  </si>
  <si>
    <t>Surrey</t>
  </si>
  <si>
    <t>E10000030</t>
  </si>
  <si>
    <t>Sutton</t>
  </si>
  <si>
    <t>E09000029</t>
  </si>
  <si>
    <t>Swindon</t>
  </si>
  <si>
    <t>E06000030</t>
  </si>
  <si>
    <t>Tameside</t>
  </si>
  <si>
    <t>E08000008</t>
  </si>
  <si>
    <t>Telford and Wrekin</t>
  </si>
  <si>
    <t>E06000020</t>
  </si>
  <si>
    <t>Thurrock</t>
  </si>
  <si>
    <t>E06000034</t>
  </si>
  <si>
    <t>Torbay</t>
  </si>
  <si>
    <t>E06000027</t>
  </si>
  <si>
    <t>Tower Hamlets</t>
  </si>
  <si>
    <t>E09000030</t>
  </si>
  <si>
    <t>Trafford</t>
  </si>
  <si>
    <t>E08000009</t>
  </si>
  <si>
    <t>Wakefield</t>
  </si>
  <si>
    <t>E08000036</t>
  </si>
  <si>
    <t>Walsall</t>
  </si>
  <si>
    <t>E08000030</t>
  </si>
  <si>
    <t>Waltham Forest</t>
  </si>
  <si>
    <t>E09000031</t>
  </si>
  <si>
    <t>Wandsworth</t>
  </si>
  <si>
    <t>E09000032</t>
  </si>
  <si>
    <t>Warrington</t>
  </si>
  <si>
    <t>E06000007</t>
  </si>
  <si>
    <t>Warwickshire</t>
  </si>
  <si>
    <t>E10000031</t>
  </si>
  <si>
    <t>West Berkshire</t>
  </si>
  <si>
    <t>E06000037</t>
  </si>
  <si>
    <t>West Northamptonshire</t>
  </si>
  <si>
    <t>E06000062</t>
  </si>
  <si>
    <t>West Sussex</t>
  </si>
  <si>
    <t>E10000032</t>
  </si>
  <si>
    <t>Westminster</t>
  </si>
  <si>
    <t>E09000033</t>
  </si>
  <si>
    <t>Westmorland and Furness</t>
  </si>
  <si>
    <t>E06000064</t>
  </si>
  <si>
    <t>Wigan</t>
  </si>
  <si>
    <t>E08000010</t>
  </si>
  <si>
    <t>Wiltshire</t>
  </si>
  <si>
    <t>E06000054</t>
  </si>
  <si>
    <t>Windsor and Maidenhead</t>
  </si>
  <si>
    <t>E06000040</t>
  </si>
  <si>
    <t>Wirral</t>
  </si>
  <si>
    <t>E08000015</t>
  </si>
  <si>
    <t>Wokingham</t>
  </si>
  <si>
    <t>E06000041</t>
  </si>
  <si>
    <t>Wolverhampton</t>
  </si>
  <si>
    <t>E08000031</t>
  </si>
  <si>
    <t>Worcestershire</t>
  </si>
  <si>
    <t>E10000034</t>
  </si>
  <si>
    <t>York</t>
  </si>
  <si>
    <t>E06000014</t>
  </si>
  <si>
    <t>Source - Capacity Dropdown Options</t>
  </si>
  <si>
    <t xml:space="preserve">D - Capacity situation means there is available capacity and often choice for people about their service / provider. </t>
  </si>
  <si>
    <t>E - Capacity situation means there is 'over-supply' and choice for people accessing support and commissioners.</t>
  </si>
  <si>
    <t>CATEGORY</t>
  </si>
  <si>
    <t>LANAME</t>
  </si>
  <si>
    <t>LAONSCODE</t>
  </si>
  <si>
    <t>CONTACT</t>
  </si>
  <si>
    <t>COMMISSIONED</t>
  </si>
  <si>
    <t>CAPACITY</t>
  </si>
  <si>
    <t>OTHER</t>
  </si>
  <si>
    <t>INDEX VALUES</t>
  </si>
  <si>
    <t>COMPOSITE</t>
  </si>
  <si>
    <t>NAMES</t>
  </si>
  <si>
    <t>laname</t>
  </si>
  <si>
    <t>laonscode</t>
  </si>
  <si>
    <t>contact_name</t>
  </si>
  <si>
    <t>contact_email</t>
  </si>
  <si>
    <t>nurs_65_no_clients_2122</t>
  </si>
  <si>
    <t>nurs_65_no_beds_2122</t>
  </si>
  <si>
    <t>nurs_18_64_no_clients_2122</t>
  </si>
  <si>
    <t>nurs_18_64_no_beds_2122</t>
  </si>
  <si>
    <t>res_65_no_clients_2122</t>
  </si>
  <si>
    <t>res_65_no_beds_2122</t>
  </si>
  <si>
    <t>res_18_64_no_clients_2122</t>
  </si>
  <si>
    <t>res_18_64_no_beds_2122</t>
  </si>
  <si>
    <t>home_65_no_clients_2122</t>
  </si>
  <si>
    <t>home_65_no_hours_2122</t>
  </si>
  <si>
    <t>home_18_64_no_clients_2122</t>
  </si>
  <si>
    <t>home_18_64_no_hours_2122</t>
  </si>
  <si>
    <t>extra_65_no_clients_2122</t>
  </si>
  <si>
    <t>extra_65_no_places_2122</t>
  </si>
  <si>
    <t>extra_18_64_no_clients_2122</t>
  </si>
  <si>
    <t>extra_18_64_no_places_2122</t>
  </si>
  <si>
    <t>sup_liv_no_clients_2122</t>
  </si>
  <si>
    <t>sup_liv_no_places_2122</t>
  </si>
  <si>
    <t>nurs_65_no_clients_2223</t>
  </si>
  <si>
    <t>nurs_65_no_beds_2223</t>
  </si>
  <si>
    <t>nurs_18_64_no_clients_2223</t>
  </si>
  <si>
    <t>nurs_18_64_no_beds_2223</t>
  </si>
  <si>
    <t>res_65_no_clients_2223</t>
  </si>
  <si>
    <t>res_65_no_beds_2223</t>
  </si>
  <si>
    <t>res_18_64_no_clients_2223</t>
  </si>
  <si>
    <t>res_18_64_no_beds_2223</t>
  </si>
  <si>
    <t>home_65_no_clients_2223</t>
  </si>
  <si>
    <t>home_65_no_hours_2223</t>
  </si>
  <si>
    <t>home_18_64_no_clients_2223</t>
  </si>
  <si>
    <t>home_18_64_no_hours_2223</t>
  </si>
  <si>
    <t>extra_65_no_clients_2223</t>
  </si>
  <si>
    <t>extra_65_no_places_2223</t>
  </si>
  <si>
    <t>extra_18_64_no_clients_2223</t>
  </si>
  <si>
    <t>extra_18_64_no_places_2223</t>
  </si>
  <si>
    <t>sup_liv_no_clients_2223</t>
  </si>
  <si>
    <t>sup_liv_no_places_2223</t>
  </si>
  <si>
    <t>nurs_65_no_clients_2324</t>
  </si>
  <si>
    <t>nurs_65_no_beds_2324</t>
  </si>
  <si>
    <t>nurs_18_64_no_clients_2324</t>
  </si>
  <si>
    <t>nurs_18_64_no_beds_2324</t>
  </si>
  <si>
    <t>res_65_no_clients_2324</t>
  </si>
  <si>
    <t>res_65_no_beds_2324</t>
  </si>
  <si>
    <t>res_18_64_no_clients_2324</t>
  </si>
  <si>
    <t>res_18_64_no_beds_2324</t>
  </si>
  <si>
    <t>home_65_no_clients_2324</t>
  </si>
  <si>
    <t>home_65_no_hours_2324</t>
  </si>
  <si>
    <t>home_18_64_no_clients_2324</t>
  </si>
  <si>
    <t>home_18_64_no_hours_2324</t>
  </si>
  <si>
    <t>extra_65_no_clients_2324</t>
  </si>
  <si>
    <t>extra_65_no_places_2324</t>
  </si>
  <si>
    <t>extra_18_64_no_clients_2324</t>
  </si>
  <si>
    <t>extra_18_64_no_places_2324</t>
  </si>
  <si>
    <t>sup_liv_no_clients_2324</t>
  </si>
  <si>
    <t>sup_liv_no_places_2324</t>
  </si>
  <si>
    <t>nurs_65_no_clients_comm</t>
  </si>
  <si>
    <t>nurs_65_no_beds_comm</t>
  </si>
  <si>
    <t>nurs_18_64_no_clients_comm</t>
  </si>
  <si>
    <t>nurs_18_64_no_beds_comm</t>
  </si>
  <si>
    <t>res_65_no_clients_comm</t>
  </si>
  <si>
    <t>res_65_no_beds_comm</t>
  </si>
  <si>
    <t>res_18_64_no_clients_comm</t>
  </si>
  <si>
    <t>res_18_64_no_beds_comm</t>
  </si>
  <si>
    <t>home_65_no_clients_comm</t>
  </si>
  <si>
    <t>home_65_no_hours_comm</t>
  </si>
  <si>
    <t>home_18_64_no_clients_comm</t>
  </si>
  <si>
    <t>home_18_64_no_hours_comm</t>
  </si>
  <si>
    <t>extra_65_no_clients_comm</t>
  </si>
  <si>
    <t>extra_65_no_places_comm</t>
  </si>
  <si>
    <t>extra_18_64_no_clients_comm</t>
  </si>
  <si>
    <t>extra_18_64_no_places_comm</t>
  </si>
  <si>
    <t>sup_liv_no_clients_comm</t>
  </si>
  <si>
    <t>sup_liv_no_places_comm</t>
  </si>
  <si>
    <t>nurs_65_clients_capacity</t>
  </si>
  <si>
    <t>nurs_65_beds_capacity</t>
  </si>
  <si>
    <t>nurs_18_64_clients_capacity</t>
  </si>
  <si>
    <t>nurs_18_64_beds_capacity</t>
  </si>
  <si>
    <t>res_65_clients_capacity</t>
  </si>
  <si>
    <t>res_65_beds_capacity</t>
  </si>
  <si>
    <t>res_18_64_clients_capacity</t>
  </si>
  <si>
    <t>res_18_64_beds_capacity</t>
  </si>
  <si>
    <t>home_65_clients_capacity</t>
  </si>
  <si>
    <t>home_65_hours_capacity</t>
  </si>
  <si>
    <t>home_18_64_clients_capacity</t>
  </si>
  <si>
    <t>home_18_64_hours_capacity</t>
  </si>
  <si>
    <t>extra_65_clients_capacity</t>
  </si>
  <si>
    <t>extra_65_places_capacity</t>
  </si>
  <si>
    <t>extra_18_64_clients_capacity</t>
  </si>
  <si>
    <t>extra_18_64_places_capacity</t>
  </si>
  <si>
    <t>sup_liv_clients_capacity</t>
  </si>
  <si>
    <t>sup_liv_places_capacity</t>
  </si>
  <si>
    <t>nurs_65_clients_pc_used</t>
  </si>
  <si>
    <t>nurs_65_beds_pc_used</t>
  </si>
  <si>
    <t>nurs_18_64_clients_pc_used</t>
  </si>
  <si>
    <t>nurs_18_64_beds_pc_used</t>
  </si>
  <si>
    <t>res_65_clients_pc_used</t>
  </si>
  <si>
    <t>res_65_beds_pc_used</t>
  </si>
  <si>
    <t>res_18_64_clients_pc_used</t>
  </si>
  <si>
    <t>res_18_64_beds_pc_used</t>
  </si>
  <si>
    <t>home_65_clients_pc_used</t>
  </si>
  <si>
    <t>home_65_hours_pc_used</t>
  </si>
  <si>
    <t>home_18_64_clients_pc_used</t>
  </si>
  <si>
    <t>home_18_64_hours_pc_used</t>
  </si>
  <si>
    <t>extra_65_clients_pc_used</t>
  </si>
  <si>
    <t>extra_65_places_pc_used</t>
  </si>
  <si>
    <t>extra_18_64_clients_pc_used</t>
  </si>
  <si>
    <t>extra_18_64_places_pc_used</t>
  </si>
  <si>
    <t>sup_liv_clients_pc_used</t>
  </si>
  <si>
    <t>sup_liv_places_pc_used</t>
  </si>
  <si>
    <t>nurs_65_clients_comm</t>
  </si>
  <si>
    <t>nurs_65_beds_comm</t>
  </si>
  <si>
    <t>nurs_18_64_clients_comm</t>
  </si>
  <si>
    <t>nurs_18_64_beds_comm</t>
  </si>
  <si>
    <t>res_65_clients_comm</t>
  </si>
  <si>
    <t>res_65_beds_comm</t>
  </si>
  <si>
    <t>res_18_64_clients_comm</t>
  </si>
  <si>
    <t>res_18_64_beds_comm</t>
  </si>
  <si>
    <t>home_65_clients_comm</t>
  </si>
  <si>
    <t>home_65_hours_comm</t>
  </si>
  <si>
    <t>home_18_64_clients_comm</t>
  </si>
  <si>
    <t>home_18_64_hours_comm</t>
  </si>
  <si>
    <t>extra_65_clients_comm</t>
  </si>
  <si>
    <t>extra_65_places_comm</t>
  </si>
  <si>
    <t>extra_18_64_clients_comm</t>
  </si>
  <si>
    <t>extra_18_64_places_comm</t>
  </si>
  <si>
    <t>sup_liv_clients_comm</t>
  </si>
  <si>
    <t>sup_liv_places_comm</t>
  </si>
  <si>
    <t>template_version</t>
  </si>
  <si>
    <t>original_template_check</t>
  </si>
  <si>
    <t>VALUES</t>
  </si>
  <si>
    <r>
      <t>These service types are included to match up with those that the local authority reports as part of the existing annual Short and Long Term (</t>
    </r>
    <r>
      <rPr>
        <b/>
        <sz val="12"/>
        <color rgb="FF000000"/>
        <rFont val="Arial"/>
        <family val="2"/>
      </rPr>
      <t>SALT</t>
    </r>
    <r>
      <rPr>
        <sz val="12"/>
        <color rgb="FF000000"/>
        <rFont val="Arial"/>
        <family val="2"/>
      </rPr>
      <t xml:space="preserve">) data collection. The exemption to this is 'Community' support, which has been split between Homecare, Extra Care and Supported Living to enable more accurate capacity reporting, based on sector feedback. Where a required piece of information in the table below matches with an existing SALT definition, the equivalent SALT reference has been provided. If in doubt about the exact scope of provision for this return, follow the scope as defined in SALT.
Please note that individuals who are self-funding their care but are commissioning via the local authority should be </t>
    </r>
    <r>
      <rPr>
        <b/>
        <sz val="12"/>
        <color rgb="FF000000"/>
        <rFont val="Arial"/>
        <family val="2"/>
      </rPr>
      <t xml:space="preserve">excluded </t>
    </r>
    <r>
      <rPr>
        <sz val="12"/>
        <color rgb="FF000000"/>
        <rFont val="Arial"/>
        <family val="2"/>
      </rPr>
      <t>from the data provided below.</t>
    </r>
  </si>
  <si>
    <t>C - Capacity situation means available provision broadly matches need, with some choice and only occasionally waits. (Neutral option)</t>
  </si>
  <si>
    <t xml:space="preserve">a) the maximum number of clients they could support during 2023-24 given existing and available local capacity. This will enable comparison with the best estimate of commissioned totals in the previous table and help to identify potential 'capacity gaps'. When estimating the maximum number of clients they could support, local authorities should use existing data on average care home stay length and number of hours of homecare per client. Local authorities should include existing and available capacity outside of the local authority boundary, provided it is in line with and affordable within current commissioning practices. To arrive at this best estimate, local authorities should use reasonable assumptions (e.g. what capacity is realistically available to local authorities on current commissioning practices), relevant intelligence (e.g. average number of home care hours per week) and local knowledge (e.g. whether a care home will open or close in the coming months). </t>
  </si>
  <si>
    <t>nurs_65_clients_situation</t>
  </si>
  <si>
    <t>nurs_65_beds_situation</t>
  </si>
  <si>
    <t>nurs_18_64_clients_situation</t>
  </si>
  <si>
    <t>nurs_18_64_beds_situation</t>
  </si>
  <si>
    <t>res_65_clients_situation</t>
  </si>
  <si>
    <t>res_65_beds_situation</t>
  </si>
  <si>
    <t>res_18_64_clients_situation</t>
  </si>
  <si>
    <t>res_18_64_beds_situation</t>
  </si>
  <si>
    <t>home_65_clients_situation</t>
  </si>
  <si>
    <t>home_65_hours_situation</t>
  </si>
  <si>
    <t>home_18_64_clients_situation</t>
  </si>
  <si>
    <t>home_18_64_hours_situation</t>
  </si>
  <si>
    <t>extra_65_clients_situation</t>
  </si>
  <si>
    <t>extra_65_places_situation</t>
  </si>
  <si>
    <t>extra_18_64_clients_situation</t>
  </si>
  <si>
    <t>extra_18_64_places_situation</t>
  </si>
  <si>
    <t>sup_liv_clients_situation</t>
  </si>
  <si>
    <t>sup_liv_places_situation</t>
  </si>
  <si>
    <t>B - Capacity situation means people have to occasionally wait for support and / or receive alternative support (e.g. due to specific needs, location etc).</t>
  </si>
  <si>
    <r>
      <t xml:space="preserve">b) a snapshot of the total number of available units of care as of April 2023. For accommodation-based services, this will be the number of available and admittable beds i.e., the beds currently occupied, plus the usable vacancies available at fee rates in line with local authority commisioning practices. For homecare capacity, this will be the total number of contact hours that are currently available and affordable across the </t>
    </r>
    <r>
      <rPr>
        <b/>
        <sz val="12"/>
        <color rgb="FF000000"/>
        <rFont val="Arial"/>
        <family val="2"/>
      </rPr>
      <t>month</t>
    </r>
    <r>
      <rPr>
        <sz val="12"/>
        <color rgb="FF000000"/>
        <rFont val="Arial"/>
        <family val="2"/>
      </rPr>
      <t xml:space="preserve"> of April 2023. For Extra Care, this will be the total number of placements that are currently available and affordable at fee rates in line with local authority commissioning practices. Local authorities should include existing and available capacity outside of the local authority boundary, provided it is in line with current commissioning practices. As above, to reach their best estimate local authorities should use reasonable assumptions, relevant intelligence and local knowledge. 
In cases where the same 'unit' of care could be used across multiple service types (e.g. dual registration where the same 'beds' could be used for either residential or nursing), local authorities should make their own estimate of how they would expect to use this capacity (e.g. 25% nursing, 75% residential). This will help to prevent over or underestimation of the level of capacity available to the local authority.</t>
    </r>
  </si>
  <si>
    <t xml:space="preserve">
As above, there is a comment box providing local authorities with the opportunity to provide any further relevant detail on their estimates including data sources and assumptions used alongside limitations. To provide further qualitative context to the data provided, local authorities also have the opportunity to select which of the following options best describes their capacity situation: 
A - Capacity situation means most people have to wait for support and / or receive alternative support.
B - Capacity situation means people have to occasionally wait for support and / or receive alternative support (e.g. due to specific needs, location etc).
C - Capacity situation means available provision broadly matches need, with some choice and only occasionally waits. (Neutral option)
D - Capacity situation means there is available capacity and often choice for people about their service / provider. 
E - Capacity situation means there is 'over-supply' and choice for people accessing support and commissioners.</t>
  </si>
  <si>
    <t>A - Capacity situation means most people have to wait for support and / or receive alternative support.</t>
  </si>
  <si>
    <t>Ian McDonald</t>
  </si>
  <si>
    <t>ian.mcdonald13@nhs.net</t>
  </si>
  <si>
    <t>Torbay currently has 109 EC beds.  Capacity is maximised through the year but not all beds are used by Care Act eligible clients.</t>
  </si>
  <si>
    <t>Whilst most res/nur beds are not specific to PSR, Torbay typically place Nur 18-64 in 1 home.  Based on projected higher demand in 23/24 &amp; current vacancy data, used capacity is expected to increase</t>
  </si>
  <si>
    <t>Although annual data across 21/22 &amp; 22/23 shows a decreasing trend, 18-65 clients accessing long term homecare has been increasing from 22/23 Q3 and we anticipate that continuing in 23/24.</t>
  </si>
  <si>
    <t>Although annual data across 21/22 &amp; 22/23 shows an increasing trend, 65+ clients accessing long term res has been decreasing from 22/23 Q4 and we anticipate that continuing in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</si>
</sst>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1"/>
      <color theme="1"/>
      <name val="Calibri"/>
      <family val="2"/>
      <scheme val="minor"/>
    </font>
    <font>
      <sz val="11"/>
      <color theme="1"/>
      <name val="Arial"/>
      <family val="2"/>
    </font>
    <font>
      <sz val="12"/>
      <color theme="1"/>
      <name val="Arial"/>
      <family val="2"/>
    </font>
    <font>
      <b/>
      <sz val="12"/>
      <color theme="1"/>
      <name val="Arial"/>
      <family val="2"/>
    </font>
    <font>
      <b/>
      <sz val="12"/>
      <color rgb="FF000000"/>
      <name val="Arial"/>
      <family val="2"/>
    </font>
    <font>
      <sz val="12"/>
      <color rgb="FF000000"/>
      <name val="Arial"/>
      <family val="2"/>
    </font>
    <font>
      <b/>
      <sz val="12"/>
      <color theme="0"/>
      <name val="Arial"/>
      <family val="2"/>
    </font>
    <font>
      <sz val="11"/>
      <color theme="1"/>
      <name val="Calibri"/>
      <family val="2"/>
      <scheme val="minor"/>
    </font>
    <font>
      <sz val="12"/>
      <color theme="1"/>
      <name val="Arial"/>
      <family val="2"/>
    </font>
    <font>
      <sz val="11"/>
      <color theme="0" tint="-0.14999847407452621"/>
      <name val="Calibri"/>
      <family val="2"/>
      <scheme val="minor"/>
    </font>
    <font>
      <sz val="8"/>
      <name val="Calibri"/>
      <family val="2"/>
      <scheme val="minor"/>
    </font>
    <font>
      <sz val="11"/>
      <color theme="0"/>
      <name val="Calibri"/>
      <family val="2"/>
      <scheme val="minor"/>
    </font>
    <font>
      <sz val="10"/>
      <name val="Arial"/>
      <family val="2"/>
    </font>
    <font>
      <sz val="8"/>
      <name val="Arial"/>
      <family val="2"/>
    </font>
    <font>
      <b/>
      <sz val="12"/>
      <name val="Arial"/>
      <family val="2"/>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0000"/>
        <bgColor indexed="64"/>
      </patternFill>
    </fill>
    <fill>
      <patternFill patternType="solid">
        <fgColor rgb="FFDBDBDB"/>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indexed="49"/>
        <bgColor indexed="64"/>
      </patternFill>
    </fill>
    <fill>
      <patternFill patternType="solid">
        <fgColor theme="1"/>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s>
  <cellStyleXfs count="5">
    <xf numFmtId="0" fontId="0" fillId="0" borderId="0"/>
    <xf numFmtId="9" fontId="8" fillId="0" borderId="0" applyFont="0" applyFill="0" applyBorder="0" applyAlignment="0" applyProtection="0"/>
    <xf numFmtId="0" fontId="13" fillId="0" borderId="0"/>
    <xf numFmtId="0" fontId="13" fillId="0" borderId="0" applyNumberFormat="0" applyFill="0" applyBorder="0" applyAlignment="0" applyProtection="0"/>
    <xf numFmtId="0" fontId="14" fillId="8" borderId="0">
      <alignment vertical="top"/>
    </xf>
  </cellStyleXfs>
  <cellXfs count="81">
    <xf numFmtId="0" fontId="0" fillId="0" borderId="0" xfId="0"/>
    <xf numFmtId="0" fontId="1" fillId="0" borderId="0" xfId="0" applyFont="1"/>
    <xf numFmtId="0" fontId="0" fillId="2" borderId="0" xfId="0" applyFill="1"/>
    <xf numFmtId="0" fontId="2" fillId="0" borderId="0" xfId="0" applyFont="1"/>
    <xf numFmtId="0" fontId="4" fillId="0" borderId="0" xfId="0" applyFont="1"/>
    <xf numFmtId="0" fontId="5" fillId="4" borderId="0" xfId="0" applyFont="1" applyFill="1"/>
    <xf numFmtId="0" fontId="6" fillId="0" borderId="5" xfId="0" applyFont="1" applyBorder="1"/>
    <xf numFmtId="0" fontId="6" fillId="0" borderId="1" xfId="0" applyFont="1" applyBorder="1"/>
    <xf numFmtId="0" fontId="4" fillId="2" borderId="0" xfId="0" applyFont="1" applyFill="1" applyAlignment="1">
      <alignment vertical="center" wrapText="1"/>
    </xf>
    <xf numFmtId="0" fontId="9" fillId="2" borderId="0" xfId="0" applyFont="1" applyFill="1"/>
    <xf numFmtId="0" fontId="10" fillId="6" borderId="0" xfId="0" applyFont="1" applyFill="1"/>
    <xf numFmtId="0" fontId="10" fillId="6" borderId="11" xfId="0" applyFont="1" applyFill="1" applyBorder="1"/>
    <xf numFmtId="0" fontId="0" fillId="2" borderId="11" xfId="0" applyFill="1" applyBorder="1"/>
    <xf numFmtId="0" fontId="10" fillId="6" borderId="6" xfId="0" applyFont="1" applyFill="1" applyBorder="1"/>
    <xf numFmtId="0" fontId="10" fillId="6" borderId="8" xfId="0" applyFont="1" applyFill="1" applyBorder="1"/>
    <xf numFmtId="0" fontId="12" fillId="2" borderId="0" xfId="0" applyFont="1" applyFill="1"/>
    <xf numFmtId="0" fontId="10" fillId="0" borderId="11" xfId="0" applyFont="1" applyBorder="1"/>
    <xf numFmtId="0" fontId="3" fillId="2" borderId="13" xfId="0" applyFont="1" applyFill="1" applyBorder="1" applyAlignment="1">
      <alignment horizontal="left" indent="3"/>
    </xf>
    <xf numFmtId="0" fontId="3" fillId="2" borderId="4" xfId="0" applyFont="1" applyFill="1" applyBorder="1"/>
    <xf numFmtId="0" fontId="10" fillId="0" borderId="13" xfId="0" applyFont="1" applyBorder="1"/>
    <xf numFmtId="0" fontId="10" fillId="2" borderId="11" xfId="0" applyFont="1" applyFill="1" applyBorder="1"/>
    <xf numFmtId="0" fontId="10" fillId="2" borderId="0" xfId="0" applyFont="1" applyFill="1"/>
    <xf numFmtId="0" fontId="10" fillId="6" borderId="1" xfId="0" applyFont="1" applyFill="1" applyBorder="1"/>
    <xf numFmtId="49" fontId="10" fillId="6" borderId="4" xfId="0" applyNumberFormat="1" applyFont="1" applyFill="1" applyBorder="1"/>
    <xf numFmtId="0" fontId="2" fillId="9" borderId="0" xfId="0" applyFont="1" applyFill="1"/>
    <xf numFmtId="0" fontId="0" fillId="9" borderId="0" xfId="0" applyFill="1"/>
    <xf numFmtId="0" fontId="3" fillId="5" borderId="5" xfId="0" applyFont="1" applyFill="1" applyBorder="1" applyProtection="1">
      <protection locked="0"/>
    </xf>
    <xf numFmtId="0" fontId="3" fillId="5" borderId="5" xfId="0" applyFont="1" applyFill="1" applyBorder="1" applyAlignment="1" applyProtection="1">
      <alignment vertical="top"/>
      <protection locked="0"/>
    </xf>
    <xf numFmtId="3" fontId="3" fillId="5" borderId="1" xfId="0" applyNumberFormat="1" applyFont="1" applyFill="1" applyBorder="1" applyAlignment="1" applyProtection="1">
      <alignment horizontal="center" vertical="center"/>
      <protection locked="0"/>
    </xf>
    <xf numFmtId="49" fontId="3" fillId="7" borderId="1" xfId="0" applyNumberFormat="1" applyFont="1" applyFill="1" applyBorder="1" applyAlignment="1" applyProtection="1">
      <alignment horizontal="left" vertical="top" wrapText="1"/>
      <protection locked="0"/>
    </xf>
    <xf numFmtId="49" fontId="3" fillId="7" borderId="3" xfId="0" applyNumberFormat="1" applyFont="1" applyFill="1" applyBorder="1" applyAlignment="1" applyProtection="1">
      <alignment horizontal="left" vertical="top" wrapText="1"/>
      <protection locked="0"/>
    </xf>
    <xf numFmtId="0" fontId="7" fillId="3" borderId="6" xfId="0" applyFont="1" applyFill="1" applyBorder="1"/>
    <xf numFmtId="0" fontId="7" fillId="9" borderId="6" xfId="0" applyFont="1" applyFill="1" applyBorder="1"/>
    <xf numFmtId="0" fontId="7" fillId="9" borderId="0" xfId="0" applyFont="1" applyFill="1"/>
    <xf numFmtId="0" fontId="6" fillId="10" borderId="14" xfId="0" applyFont="1" applyFill="1" applyBorder="1" applyAlignment="1">
      <alignment wrapText="1"/>
    </xf>
    <xf numFmtId="0" fontId="6" fillId="10" borderId="14" xfId="0" applyFont="1" applyFill="1" applyBorder="1"/>
    <xf numFmtId="0" fontId="6" fillId="10" borderId="14" xfId="0" quotePrefix="1" applyFont="1" applyFill="1" applyBorder="1" applyAlignment="1">
      <alignment wrapText="1"/>
    </xf>
    <xf numFmtId="0" fontId="5" fillId="10" borderId="14" xfId="0" applyFont="1" applyFill="1" applyBorder="1"/>
    <xf numFmtId="0" fontId="6" fillId="10" borderId="4" xfId="0" applyFont="1" applyFill="1" applyBorder="1" applyAlignment="1">
      <alignment wrapText="1"/>
    </xf>
    <xf numFmtId="0" fontId="6" fillId="10" borderId="3" xfId="0" applyFont="1" applyFill="1" applyBorder="1" applyAlignment="1">
      <alignment wrapText="1"/>
    </xf>
    <xf numFmtId="0" fontId="6" fillId="10" borderId="14" xfId="0" quotePrefix="1" applyFont="1" applyFill="1" applyBorder="1"/>
    <xf numFmtId="0" fontId="3" fillId="0" borderId="4" xfId="0" applyFont="1" applyBorder="1" applyAlignment="1">
      <alignment horizontal="left" vertical="center"/>
    </xf>
    <xf numFmtId="0" fontId="3" fillId="0" borderId="1" xfId="0" applyFont="1" applyBorder="1" applyAlignment="1">
      <alignment horizontal="left" vertical="center"/>
    </xf>
    <xf numFmtId="0" fontId="12" fillId="0" borderId="0" xfId="0" applyFont="1"/>
    <xf numFmtId="0" fontId="3" fillId="0" borderId="1" xfId="0" applyFont="1" applyBorder="1" applyAlignment="1">
      <alignment horizontal="left" vertical="center" wrapText="1"/>
    </xf>
    <xf numFmtId="0" fontId="15" fillId="0" borderId="0" xfId="0" applyFont="1"/>
    <xf numFmtId="0" fontId="16" fillId="0" borderId="0" xfId="0" applyFont="1"/>
    <xf numFmtId="164" fontId="16" fillId="0" borderId="0" xfId="0" applyNumberFormat="1" applyFont="1"/>
    <xf numFmtId="0" fontId="3" fillId="5" borderId="1" xfId="0" applyFont="1" applyFill="1" applyBorder="1" applyAlignment="1" applyProtection="1">
      <alignment vertical="top"/>
      <protection locked="0"/>
    </xf>
    <xf numFmtId="0" fontId="3" fillId="2" borderId="0" xfId="0" applyFont="1" applyFill="1" applyAlignment="1">
      <alignment horizontal="left"/>
    </xf>
    <xf numFmtId="0" fontId="4" fillId="2" borderId="0" xfId="0" applyFont="1" applyFill="1"/>
    <xf numFmtId="0" fontId="3" fillId="2" borderId="9" xfId="0" applyFont="1" applyFill="1" applyBorder="1" applyAlignment="1">
      <alignment horizontal="left"/>
    </xf>
    <xf numFmtId="0" fontId="3" fillId="2" borderId="3" xfId="0" applyFont="1" applyFill="1" applyBorder="1"/>
    <xf numFmtId="0" fontId="3" fillId="2" borderId="10" xfId="0" applyFont="1" applyFill="1" applyBorder="1" applyAlignment="1">
      <alignment horizontal="left"/>
    </xf>
    <xf numFmtId="0" fontId="3" fillId="2" borderId="11" xfId="0" applyFont="1" applyFill="1" applyBorder="1"/>
    <xf numFmtId="0" fontId="3" fillId="2" borderId="0" xfId="0" applyFont="1" applyFill="1"/>
    <xf numFmtId="0" fontId="3" fillId="2" borderId="11" xfId="0" applyFont="1" applyFill="1" applyBorder="1" applyAlignment="1">
      <alignment horizontal="left"/>
    </xf>
    <xf numFmtId="0" fontId="3" fillId="2" borderId="9" xfId="0" applyFont="1" applyFill="1" applyBorder="1"/>
    <xf numFmtId="0" fontId="3" fillId="2" borderId="12" xfId="0" applyFont="1" applyFill="1" applyBorder="1" applyAlignment="1">
      <alignment horizontal="left" indent="3"/>
    </xf>
    <xf numFmtId="0" fontId="3" fillId="2" borderId="14" xfId="0" applyFont="1" applyFill="1" applyBorder="1"/>
    <xf numFmtId="0" fontId="3" fillId="2" borderId="0" xfId="0" applyFont="1" applyFill="1" applyAlignment="1">
      <alignment horizontal="left" indent="3"/>
    </xf>
    <xf numFmtId="0" fontId="3" fillId="2" borderId="12" xfId="0" applyFont="1" applyFill="1" applyBorder="1"/>
    <xf numFmtId="0" fontId="3" fillId="2" borderId="10" xfId="0" applyFont="1" applyFill="1" applyBorder="1" applyAlignment="1">
      <alignment horizontal="left" indent="3"/>
    </xf>
    <xf numFmtId="0" fontId="4" fillId="2" borderId="13" xfId="0" applyFont="1" applyFill="1" applyBorder="1"/>
    <xf numFmtId="0" fontId="4" fillId="2" borderId="9" xfId="0" applyFont="1" applyFill="1" applyBorder="1" applyAlignment="1">
      <alignment horizontal="left"/>
    </xf>
    <xf numFmtId="0" fontId="4" fillId="2" borderId="2" xfId="0" applyFont="1" applyFill="1" applyBorder="1"/>
    <xf numFmtId="0" fontId="3" fillId="0" borderId="0" xfId="0" applyFont="1" applyAlignment="1">
      <alignment horizontal="center" vertical="center"/>
    </xf>
    <xf numFmtId="0" fontId="4" fillId="4" borderId="3" xfId="0" applyFont="1" applyFill="1" applyBorder="1" applyAlignment="1">
      <alignment horizontal="center" vertical="center" wrapText="1"/>
    </xf>
    <xf numFmtId="0" fontId="5" fillId="4" borderId="3" xfId="0" applyFont="1" applyFill="1" applyBorder="1" applyAlignment="1">
      <alignment horizontal="center" vertical="center"/>
    </xf>
    <xf numFmtId="0" fontId="4" fillId="4" borderId="7" xfId="0" applyFont="1" applyFill="1" applyBorder="1" applyAlignment="1">
      <alignment horizontal="center" vertical="center" wrapText="1"/>
    </xf>
    <xf numFmtId="0" fontId="0" fillId="0" borderId="0" xfId="0" applyAlignment="1">
      <alignment wrapText="1"/>
    </xf>
    <xf numFmtId="0" fontId="5" fillId="4" borderId="7" xfId="0" applyFont="1" applyFill="1" applyBorder="1" applyAlignment="1">
      <alignment horizontal="center" vertical="center"/>
    </xf>
    <xf numFmtId="0" fontId="5" fillId="4" borderId="5" xfId="0" applyFont="1" applyFill="1" applyBorder="1" applyAlignment="1">
      <alignment horizontal="center" vertical="center"/>
    </xf>
    <xf numFmtId="0" fontId="4" fillId="4" borderId="9" xfId="0" applyFont="1" applyFill="1" applyBorder="1" applyAlignment="1">
      <alignment horizontal="center" vertical="center" wrapText="1"/>
    </xf>
    <xf numFmtId="9" fontId="3" fillId="5" borderId="1" xfId="1" applyFont="1" applyFill="1" applyBorder="1" applyAlignment="1" applyProtection="1">
      <alignment horizontal="center" vertical="center" wrapText="1"/>
      <protection locked="0"/>
    </xf>
    <xf numFmtId="0" fontId="0" fillId="0" borderId="11" xfId="0" applyBorder="1" applyAlignment="1">
      <alignment wrapText="1"/>
    </xf>
    <xf numFmtId="0" fontId="0" fillId="2" borderId="0" xfId="0" applyFill="1" applyProtection="1">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cellXfs>
  <cellStyles count="5">
    <cellStyle name="Blank" xfId="4" xr:uid="{BF192C95-91CB-48B7-BFF0-0D013581B4A8}"/>
    <cellStyle name="Normal" xfId="0" builtinId="0"/>
    <cellStyle name="Normal 2 2 2" xfId="2" xr:uid="{2B77AA03-C51A-4C34-B0A4-1716013AD219}"/>
    <cellStyle name="Normal 3 4" xfId="3" xr:uid="{8A7829EA-7595-4BDC-90CA-BCBEFD17BF82}"/>
    <cellStyle name="Percent" xfId="1"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6100"/>
      <color rgb="FFFFFFFF"/>
      <color rgb="FFFFC7CE"/>
      <color rgb="FFC6EF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c.green.net\ic_data_dfs\SC\PSS%20EX1\1.%20Guidance%20and%20Forms\2009-10\PSS-EX1_2009-10_ProForma_v1.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c.green.net\ic_data_dfs\SC\Abuse%20Vulnerable%20Adults\1.%20Guidance%20and%20Forms\2010-11\Proformas\AVA_Proformas_2010-11_v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ms.gov.uk\DHSC\windows\temp\PROF99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teams/SC/PSS%20EX1/4.%20Working%20Tables/2009-10/BlankSummarySheets/PSS%20EX1%202005-06_v1.2_DataExtractor_200608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jyz39j\OneDrive%20-%20Ministry%20of%20Justice\Documents\account-code-hierarchy%20(version%201).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xvz88x\AppData\Local\Microsoft\Windows\INetCache\Content.Outlook\CQ0IU1J9\Annex%20A_MTFP_Movement%20Schedule_v0.1%20(0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m1.infra.int\data\hq\102PF\Shared\Group_LCDSHD2\Finance\FPRA\Medium%20Term%20Financial%20Plan\4.%20Iteration%204\Documents\Allocations\MTFP%20i3+%20data\QA%20MTFP_Options_Tool_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SUMMARY_TABLE"/>
      <sheetName val="ET_TABLE"/>
      <sheetName val="GDP forecast"/>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cils"/>
      <sheetName val="Cover"/>
      <sheetName val="Blank Checker"/>
      <sheetName val="Activity data"/>
      <sheetName val="Incl SSMSS"/>
      <sheetName val="Unit costs"/>
      <sheetName val="Unit costs summary"/>
      <sheetName val="Grants &amp; Comments"/>
      <sheetName val="Memo item ratios"/>
      <sheetName val="Memo cost calculations "/>
      <sheetName val="Memo Comments"/>
      <sheetName val="Blank_Checker"/>
      <sheetName val="Activity_data"/>
      <sheetName val="Incl_SSMSS"/>
      <sheetName val="Unit_costs"/>
      <sheetName val="Unit_costs_summary"/>
      <sheetName val="Grants_&amp;_Comments"/>
      <sheetName val="Memo_item_ratios"/>
      <sheetName val="Memo_cost_calculations_"/>
      <sheetName val="Memo_Comments"/>
    </sheetNames>
    <sheetDataSet>
      <sheetData sheetId="0">
        <row r="162">
          <cell r="C162" t="str">
            <v>Y</v>
          </cell>
        </row>
        <row r="163">
          <cell r="C163" t="str">
            <v>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orecast data"/>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ow r="4">
          <cell r="A4">
            <v>35877</v>
          </cell>
        </row>
      </sheetData>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row r="4">
          <cell r="A4">
            <v>35877</v>
          </cell>
        </row>
      </sheetData>
      <sheetData sheetId="184"/>
      <sheetData sheetId="185"/>
      <sheetData sheetId="186"/>
      <sheetData sheetId="187"/>
      <sheetData sheetId="188"/>
      <sheetData sheetId="189"/>
      <sheetData sheetId="190"/>
      <sheetData sheetId="19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ist of Returns"/>
      <sheetName val="Table 1"/>
      <sheetName val="Table 2"/>
      <sheetName val="Table 3"/>
      <sheetName val="Tables 4a &amp; 4b"/>
      <sheetName val="Tables 5a &amp; 5b"/>
      <sheetName val="Tables 6a &amp; 6b"/>
      <sheetName val="Tables 7a &amp; 7b"/>
      <sheetName val="Tables 8a, 8b &amp; 8c"/>
      <sheetName val="Table 9"/>
      <sheetName val="List_of_Returns"/>
      <sheetName val="Table_1"/>
      <sheetName val="Table_2"/>
      <sheetName val="Table_3"/>
      <sheetName val="Tables_4a_&amp;_4b"/>
      <sheetName val="Tables_5a_&amp;_5b"/>
      <sheetName val="Tables_6a_&amp;_6b"/>
      <sheetName val="Tables_7a_&amp;_7b"/>
      <sheetName val="Tables_8a,_8b_&amp;_8c"/>
      <sheetName val="Table_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igChart"/>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cils"/>
      <sheetName val="Extracts"/>
      <sheetName val="OrgHistory"/>
      <sheetName val="DataProcessing"/>
      <sheetName val="DH macros"/>
      <sheetName val="Cover"/>
      <sheetName val="Activity data"/>
      <sheetName val="Grants"/>
      <sheetName val="XSSM"/>
      <sheetName val="X2"/>
      <sheetName val="SSMSS"/>
      <sheetName val="Incl SSMSS"/>
      <sheetName val="Unit costs"/>
      <sheetName val="Unit costs summary"/>
      <sheetName val="Cost Data for PAF"/>
      <sheetName val="2004-05RAPdata"/>
      <sheetName val="HH1data"/>
      <sheetName val="2004-05PSSEX1Exp"/>
      <sheetName val="2004-05PSSEX1UCs"/>
      <sheetName val="Efficiency calcs"/>
      <sheetName val="Comments"/>
      <sheetName val="ActivityData_Extract"/>
      <sheetName val="GrantsData_Extract"/>
      <sheetName val="XSSMData_Part1_Extract"/>
      <sheetName val="XSSMData_Part2_Extract"/>
      <sheetName val="XSSMData_Part3_Extract"/>
      <sheetName val="XSSMData_Part4_Extract"/>
      <sheetName val="XSSMData_Part5_Extract"/>
      <sheetName val="XSSMData_Part6_Extract"/>
      <sheetName val="EfficiencyCalcsData_Extract"/>
      <sheetName val="DH_macros"/>
      <sheetName val="Activity_data"/>
      <sheetName val="Incl_SSMSS"/>
      <sheetName val="Unit_costs"/>
      <sheetName val="Unit_costs_summary"/>
      <sheetName val="Cost_Data_for_PAF"/>
      <sheetName val="Efficiency_calcs"/>
    </sheetNames>
    <sheetDataSet>
      <sheetData sheetId="0" refreshError="1"/>
      <sheetData sheetId="1" refreshError="1"/>
      <sheetData sheetId="2" refreshError="1"/>
      <sheetData sheetId="3" refreshError="1"/>
      <sheetData sheetId="4" refreshError="1"/>
      <sheetData sheetId="5" refreshError="1">
        <row r="8">
          <cell r="E8" t="str">
            <v>Herefordshire 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ment Accounts Hierarchy"/>
      <sheetName val="Financial Accounts Hierarchy"/>
      <sheetName val="Treasury Hierarchy"/>
      <sheetName val="Guidance"/>
      <sheetName val="Macro1"/>
    </sheetNames>
    <sheetDataSet>
      <sheetData sheetId="0"/>
      <sheetData sheetId="1" refreshError="1"/>
      <sheetData sheetId="2" refreshError="1"/>
      <sheetData sheetId="3" refreshError="1"/>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SUMMARY_TABLE"/>
      <sheetName val="ET_TABLE"/>
      <sheetName val="Annex B T37 Provider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ow r="17">
          <cell r="Q17">
            <v>1266</v>
          </cell>
        </row>
      </sheetData>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 val="FertAssChar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weekly"/>
      <sheetName val="Drop Down"/>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SUMMARY TABLE"/>
      <sheetName val="Q5"/>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Accuracy Calc"/>
      <sheetName val="Accuracy_Calc"/>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efreshError="1"/>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og"/>
      <sheetName val="Assumptions Log"/>
      <sheetName val="AQA Log"/>
      <sheetName val="Inputs --&gt;"/>
      <sheetName val="Mapping"/>
      <sheetName val="MTFP.Options Data"/>
      <sheetName val="Allocation Summary (pre-move)"/>
      <sheetName val="Movement Schedule"/>
      <sheetName val="Allocation Summary (post-move)"/>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Log"/>
      <sheetName val="Assumptions Log"/>
      <sheetName val="AQA Log"/>
      <sheetName val="Inputs"/>
      <sheetName val="Data"/>
      <sheetName val="Options"/>
      <sheetName val="Annex C"/>
      <sheetName val="Funded Change JC"/>
      <sheetName val="Change Review VL"/>
      <sheetName val="ALB NDPBs Allocations"/>
      <sheetName val="Pivot 1P-Change WIP"/>
      <sheetName val="Summary by BG"/>
      <sheetName val="Options-formatted @ 15.30 26-1"/>
      <sheetName val="Agreed Options"/>
      <sheetName val="Summary of Service Area"/>
      <sheetName val="Pivot for Gap Scorecard"/>
      <sheetName val="Baseline Data"/>
      <sheetName val="Summary by Spend Type"/>
      <sheetName val="Summary of Options by BG"/>
      <sheetName val="Summary of 2017-18"/>
      <sheetName val="Oscar Summary"/>
      <sheetName val="Oscar Data Sheet"/>
      <sheetName val="Pivot 1P-SA Summary"/>
      <sheetName val="Pivot 1P-Change Summary"/>
      <sheetName val="Pivot 1P-Capital"/>
      <sheetName val="Service Area Summary"/>
      <sheetName val="1P QA check"/>
      <sheetName val="ServiceArea"/>
      <sheetName val="QA MTFP_Options_Tool_V6"/>
    </sheetNames>
    <sheetDataSet>
      <sheetData sheetId="0" refreshError="1"/>
      <sheetData sheetId="1" refreshError="1"/>
      <sheetData sheetId="2" refreshError="1"/>
      <sheetData sheetId="3">
        <row r="18">
          <cell r="D18">
            <v>3</v>
          </cell>
        </row>
        <row r="28">
          <cell r="B28" t="str">
            <v>Cost Category</v>
          </cell>
          <cell r="C28" t="str">
            <v>High Level Summary Variable</v>
          </cell>
          <cell r="D28" t="str">
            <v>Summary Variable</v>
          </cell>
          <cell r="E28" t="str">
            <v>Fiscal/Non-Fiscal</v>
          </cell>
          <cell r="F28" t="str">
            <v>Cost/Income</v>
          </cell>
          <cell r="G28" t="str">
            <v>Spend Group</v>
          </cell>
          <cell r="H28" t="str">
            <v>OSCAR Category</v>
          </cell>
        </row>
        <row r="29">
          <cell r="B29" t="str">
            <v>MA2001:Provisions Increase/Decrease</v>
          </cell>
          <cell r="C29" t="str">
            <v>AME</v>
          </cell>
          <cell r="D29" t="str">
            <v>AMEEXP:AME Expenditure</v>
          </cell>
          <cell r="E29" t="str">
            <v>N/A</v>
          </cell>
          <cell r="F29" t="str">
            <v>Cost</v>
          </cell>
          <cell r="G29" t="str">
            <v>AME Expenditure</v>
          </cell>
          <cell r="H29" t="str">
            <v>AME</v>
          </cell>
        </row>
        <row r="30">
          <cell r="B30" t="str">
            <v>MA2003:Impairment of Fixed Assets</v>
          </cell>
          <cell r="C30" t="str">
            <v>AME</v>
          </cell>
          <cell r="D30" t="str">
            <v>AMEEXP:AME Expenditure</v>
          </cell>
          <cell r="E30" t="str">
            <v>N/A</v>
          </cell>
          <cell r="F30" t="str">
            <v>Cost</v>
          </cell>
          <cell r="G30" t="str">
            <v>AME Expenditure</v>
          </cell>
          <cell r="H30" t="str">
            <v>AME</v>
          </cell>
        </row>
        <row r="31">
          <cell r="B31" t="str">
            <v>MA2005:AME Other</v>
          </cell>
          <cell r="C31" t="str">
            <v>AME</v>
          </cell>
          <cell r="D31" t="str">
            <v>AMEEXP:AME Expenditure</v>
          </cell>
          <cell r="E31" t="str">
            <v>N/A</v>
          </cell>
          <cell r="F31" t="str">
            <v>Cost</v>
          </cell>
          <cell r="G31" t="str">
            <v>AME Expenditure</v>
          </cell>
          <cell r="H31" t="str">
            <v>AME</v>
          </cell>
        </row>
        <row r="32">
          <cell r="B32" t="str">
            <v>MC1001:Capital Grant DEL</v>
          </cell>
          <cell r="C32" t="str">
            <v>CDEL</v>
          </cell>
          <cell r="D32" t="str">
            <v>CDELEX:Capital Grant DEL</v>
          </cell>
          <cell r="E32" t="str">
            <v>N/A</v>
          </cell>
          <cell r="F32" t="str">
            <v>Cost</v>
          </cell>
          <cell r="G32" t="str">
            <v>Capital Grant</v>
          </cell>
          <cell r="H32" t="str">
            <v>Capital Gross</v>
          </cell>
        </row>
        <row r="33">
          <cell r="B33" t="str">
            <v>MC1002:NCA Additions</v>
          </cell>
          <cell r="C33" t="str">
            <v>CDEL</v>
          </cell>
          <cell r="D33" t="str">
            <v>CDNCA:Non Current Asset CDEL</v>
          </cell>
          <cell r="E33" t="str">
            <v>N/A</v>
          </cell>
          <cell r="F33" t="str">
            <v>Cost</v>
          </cell>
          <cell r="G33" t="str">
            <v>Non Current Asset</v>
          </cell>
          <cell r="H33" t="str">
            <v>Capital Gross</v>
          </cell>
        </row>
        <row r="34">
          <cell r="B34" t="str">
            <v>MC1003:NCA Disposals</v>
          </cell>
          <cell r="C34" t="str">
            <v>CDEL</v>
          </cell>
          <cell r="D34" t="str">
            <v>CDNCA:Non Current Asset CDEL</v>
          </cell>
          <cell r="E34" t="str">
            <v>N/A</v>
          </cell>
          <cell r="F34" t="str">
            <v>Cost</v>
          </cell>
          <cell r="G34" t="str">
            <v>Non Current Asset</v>
          </cell>
          <cell r="H34" t="str">
            <v>Capital Income</v>
          </cell>
        </row>
        <row r="35">
          <cell r="B35" t="str">
            <v>MR1100:Depreciation</v>
          </cell>
          <cell r="C35" t="str">
            <v>RDEL</v>
          </cell>
          <cell r="D35" t="str">
            <v>RDENCA:Non cash RDEL</v>
          </cell>
          <cell r="E35" t="str">
            <v>Non-Fiscal</v>
          </cell>
          <cell r="F35" t="str">
            <v>Cost</v>
          </cell>
          <cell r="G35" t="str">
            <v>Depreciation</v>
          </cell>
          <cell r="H35" t="str">
            <v>Non Fiscal</v>
          </cell>
        </row>
        <row r="36">
          <cell r="B36" t="str">
            <v>MR1101:Other Non cash</v>
          </cell>
          <cell r="C36" t="str">
            <v>RDEL</v>
          </cell>
          <cell r="D36" t="str">
            <v>RDENCA:Non cash RDEL</v>
          </cell>
          <cell r="E36" t="str">
            <v>Non-Fiscal</v>
          </cell>
          <cell r="F36" t="str">
            <v>Cost</v>
          </cell>
          <cell r="G36" t="str">
            <v>Other Non Cash</v>
          </cell>
          <cell r="H36" t="str">
            <v>Non Fiscal</v>
          </cell>
        </row>
        <row r="37">
          <cell r="B37" t="str">
            <v>MR2001:Staff Costs - Payroll</v>
          </cell>
          <cell r="C37" t="str">
            <v>RDEL</v>
          </cell>
          <cell r="D37" t="str">
            <v>MR1001:Staff Costs</v>
          </cell>
          <cell r="E37" t="str">
            <v>Fiscal</v>
          </cell>
          <cell r="F37" t="str">
            <v>Cost</v>
          </cell>
          <cell r="G37" t="str">
            <v>People Spend</v>
          </cell>
          <cell r="H37" t="str">
            <v>Paybill</v>
          </cell>
        </row>
        <row r="38">
          <cell r="B38" t="str">
            <v>MR2002:Agency staff</v>
          </cell>
          <cell r="C38" t="str">
            <v>RDEL</v>
          </cell>
          <cell r="D38" t="str">
            <v>MR1001:Staff Costs</v>
          </cell>
          <cell r="E38" t="str">
            <v>Fiscal</v>
          </cell>
          <cell r="F38" t="str">
            <v>Cost</v>
          </cell>
          <cell r="G38" t="str">
            <v>People Spend</v>
          </cell>
          <cell r="H38" t="str">
            <v>Paybill</v>
          </cell>
        </row>
        <row r="39">
          <cell r="B39" t="str">
            <v>MR2003:Judicial Salaries - Payroll</v>
          </cell>
          <cell r="C39" t="str">
            <v>RDEL</v>
          </cell>
          <cell r="D39" t="str">
            <v>MR1001:Staff Costs</v>
          </cell>
          <cell r="E39" t="str">
            <v>Fiscal</v>
          </cell>
          <cell r="F39" t="str">
            <v>Cost</v>
          </cell>
          <cell r="G39" t="str">
            <v>Service Delivery (excl. Staff Costs)</v>
          </cell>
          <cell r="H39" t="str">
            <v>Judicial Salaries</v>
          </cell>
        </row>
        <row r="40">
          <cell r="B40" t="str">
            <v>MR2004:Judicial Salaries - Fee paid</v>
          </cell>
          <cell r="C40" t="str">
            <v>RDEL</v>
          </cell>
          <cell r="D40" t="str">
            <v>MR1001:Staff Costs</v>
          </cell>
          <cell r="E40" t="str">
            <v>Fiscal</v>
          </cell>
          <cell r="F40" t="str">
            <v>Cost</v>
          </cell>
          <cell r="G40" t="str">
            <v>Service Delivery (excl. Staff Costs)</v>
          </cell>
          <cell r="H40" t="str">
            <v>Judicial Salaries</v>
          </cell>
        </row>
        <row r="41">
          <cell r="B41" t="str">
            <v>MR2005:Property Rent &amp; Rates</v>
          </cell>
          <cell r="C41" t="str">
            <v>RDEL</v>
          </cell>
          <cell r="D41" t="str">
            <v>MR1002:Estate costs</v>
          </cell>
          <cell r="E41" t="str">
            <v>Fiscal</v>
          </cell>
          <cell r="F41" t="str">
            <v>Cost</v>
          </cell>
          <cell r="G41" t="str">
            <v>Building Spend</v>
          </cell>
          <cell r="H41" t="str">
            <v>Estates</v>
          </cell>
        </row>
        <row r="42">
          <cell r="B42" t="str">
            <v>MR2006:Fuel &amp; Utilities</v>
          </cell>
          <cell r="C42" t="str">
            <v>RDEL</v>
          </cell>
          <cell r="D42" t="str">
            <v>MR1002:Estate costs</v>
          </cell>
          <cell r="E42" t="str">
            <v>Fiscal</v>
          </cell>
          <cell r="F42" t="str">
            <v>Cost</v>
          </cell>
          <cell r="G42" t="str">
            <v>Building Spend</v>
          </cell>
          <cell r="H42" t="str">
            <v>Estates</v>
          </cell>
        </row>
        <row r="43">
          <cell r="B43" t="str">
            <v>MR2007:Maintenance</v>
          </cell>
          <cell r="C43" t="str">
            <v>RDEL</v>
          </cell>
          <cell r="D43" t="str">
            <v>MR1002:Estate costs</v>
          </cell>
          <cell r="E43" t="str">
            <v>Fiscal</v>
          </cell>
          <cell r="F43" t="str">
            <v>Cost</v>
          </cell>
          <cell r="G43" t="str">
            <v>Building Spend</v>
          </cell>
          <cell r="H43" t="str">
            <v>Estates</v>
          </cell>
        </row>
        <row r="44">
          <cell r="B44" t="str">
            <v>MR2008:Other Property Costs</v>
          </cell>
          <cell r="C44" t="str">
            <v>RDEL</v>
          </cell>
          <cell r="D44" t="str">
            <v>MR1002:Estate costs</v>
          </cell>
          <cell r="E44" t="str">
            <v>Fiscal</v>
          </cell>
          <cell r="F44" t="str">
            <v>Cost</v>
          </cell>
          <cell r="G44" t="str">
            <v>Building Spend</v>
          </cell>
          <cell r="H44" t="str">
            <v>Estates</v>
          </cell>
        </row>
        <row r="45">
          <cell r="B45" t="str">
            <v>MR2009:Consultancy</v>
          </cell>
          <cell r="C45" t="str">
            <v>RDEL</v>
          </cell>
          <cell r="D45" t="str">
            <v>MR1003:Other Costs</v>
          </cell>
          <cell r="E45" t="str">
            <v>Fiscal</v>
          </cell>
          <cell r="F45" t="str">
            <v>Cost</v>
          </cell>
          <cell r="G45" t="str">
            <v>People Spend</v>
          </cell>
          <cell r="H45" t="str">
            <v xml:space="preserve">Other </v>
          </cell>
        </row>
        <row r="46">
          <cell r="B46" t="str">
            <v>MR2010:IT &amp; Telecommunications</v>
          </cell>
          <cell r="C46" t="str">
            <v>RDEL</v>
          </cell>
          <cell r="D46" t="str">
            <v>MR1003:Other Costs</v>
          </cell>
          <cell r="E46" t="str">
            <v>Fiscal</v>
          </cell>
          <cell r="F46" t="str">
            <v>Cost</v>
          </cell>
          <cell r="G46" t="str">
            <v>Technology Spend</v>
          </cell>
          <cell r="H46" t="str">
            <v xml:space="preserve">Other </v>
          </cell>
        </row>
        <row r="47">
          <cell r="B47" t="str">
            <v>MR2011:Prisoner Related Costs</v>
          </cell>
          <cell r="C47" t="str">
            <v>RDEL</v>
          </cell>
          <cell r="D47" t="str">
            <v>MR1003:Other Costs</v>
          </cell>
          <cell r="E47" t="str">
            <v>Fiscal</v>
          </cell>
          <cell r="F47" t="str">
            <v>Cost</v>
          </cell>
          <cell r="G47" t="str">
            <v>Service Delivery (excl. Staff Costs)</v>
          </cell>
          <cell r="H47" t="str">
            <v xml:space="preserve">Other </v>
          </cell>
        </row>
        <row r="48">
          <cell r="B48" t="str">
            <v>MR2012:SCA Costs (formerly PFI)</v>
          </cell>
          <cell r="C48" t="str">
            <v>RDEL</v>
          </cell>
          <cell r="D48" t="str">
            <v>MR1003:Other Costs</v>
          </cell>
          <cell r="E48" t="str">
            <v>Fiscal</v>
          </cell>
          <cell r="F48" t="str">
            <v>Cost</v>
          </cell>
          <cell r="G48" t="str">
            <v>Building Spend</v>
          </cell>
          <cell r="H48" t="str">
            <v xml:space="preserve">Other </v>
          </cell>
        </row>
        <row r="49">
          <cell r="B49" t="str">
            <v>MR2013:Court Costs</v>
          </cell>
          <cell r="C49" t="str">
            <v>RDEL</v>
          </cell>
          <cell r="D49" t="str">
            <v>MR1003:Other Costs</v>
          </cell>
          <cell r="E49" t="str">
            <v>Fiscal</v>
          </cell>
          <cell r="F49" t="str">
            <v>Cost</v>
          </cell>
          <cell r="G49" t="str">
            <v>Service Delivery (excl. Staff Costs)</v>
          </cell>
          <cell r="H49" t="str">
            <v xml:space="preserve">Other </v>
          </cell>
        </row>
        <row r="50">
          <cell r="B50" t="str">
            <v>MR2014:Banking &amp; Finance</v>
          </cell>
          <cell r="C50" t="str">
            <v>RDEL</v>
          </cell>
          <cell r="D50" t="str">
            <v>MR1003:Other Costs</v>
          </cell>
          <cell r="E50" t="str">
            <v>Fiscal</v>
          </cell>
          <cell r="F50" t="str">
            <v>Cost</v>
          </cell>
          <cell r="G50" t="str">
            <v>Other Spend</v>
          </cell>
          <cell r="H50" t="str">
            <v xml:space="preserve">Other </v>
          </cell>
        </row>
        <row r="51">
          <cell r="B51" t="str">
            <v>MR2015:Other Contracted Out &amp; Professional Services</v>
          </cell>
          <cell r="C51" t="str">
            <v>RDEL</v>
          </cell>
          <cell r="D51" t="str">
            <v>MR1003:Other Costs</v>
          </cell>
          <cell r="E51" t="str">
            <v>Fiscal</v>
          </cell>
          <cell r="F51" t="str">
            <v>Cost</v>
          </cell>
          <cell r="G51" t="str">
            <v>Service Delivery (excl. Staff Costs)</v>
          </cell>
          <cell r="H51" t="str">
            <v xml:space="preserve">Other </v>
          </cell>
        </row>
        <row r="52">
          <cell r="B52" t="str">
            <v>MR2016:Staff Travel &amp; Other</v>
          </cell>
          <cell r="C52" t="str">
            <v>RDEL</v>
          </cell>
          <cell r="D52" t="str">
            <v>MR1003:Other Costs</v>
          </cell>
          <cell r="E52" t="str">
            <v>Fiscal</v>
          </cell>
          <cell r="F52" t="str">
            <v>Cost</v>
          </cell>
          <cell r="G52" t="str">
            <v>People Spend</v>
          </cell>
          <cell r="H52" t="str">
            <v xml:space="preserve">Other </v>
          </cell>
        </row>
        <row r="53">
          <cell r="B53" t="str">
            <v>MR2017:Printing/ Postage &amp; Office Expenditure</v>
          </cell>
          <cell r="C53" t="str">
            <v>RDEL</v>
          </cell>
          <cell r="D53" t="str">
            <v>MR1003:Other Costs</v>
          </cell>
          <cell r="E53" t="str">
            <v>Fiscal</v>
          </cell>
          <cell r="F53" t="str">
            <v>Cost</v>
          </cell>
          <cell r="G53" t="str">
            <v>Other Spend</v>
          </cell>
          <cell r="H53" t="str">
            <v xml:space="preserve">Other </v>
          </cell>
        </row>
        <row r="54">
          <cell r="B54" t="str">
            <v>MR2018:Judicial Costs</v>
          </cell>
          <cell r="C54" t="str">
            <v>RDEL</v>
          </cell>
          <cell r="D54" t="str">
            <v>MR1003:Other Costs</v>
          </cell>
          <cell r="E54" t="str">
            <v>Fiscal</v>
          </cell>
          <cell r="F54" t="str">
            <v>Cost</v>
          </cell>
          <cell r="G54" t="str">
            <v>Service Delivery (excl. Staff Costs)</v>
          </cell>
          <cell r="H54" t="str">
            <v xml:space="preserve">Other </v>
          </cell>
        </row>
        <row r="55">
          <cell r="B55" t="str">
            <v>MR2019:Current Grants</v>
          </cell>
          <cell r="C55" t="str">
            <v>RDEL</v>
          </cell>
          <cell r="D55" t="str">
            <v>MR1003:Other Costs</v>
          </cell>
          <cell r="E55" t="str">
            <v>Fiscal</v>
          </cell>
          <cell r="F55" t="str">
            <v>Cost</v>
          </cell>
          <cell r="G55" t="str">
            <v>Service Delivery (excl. Staff Costs)</v>
          </cell>
          <cell r="H55" t="str">
            <v>Grants</v>
          </cell>
        </row>
        <row r="56">
          <cell r="B56" t="str">
            <v>MR2020:Profit/Loss on Disposal of Non-Current Assets</v>
          </cell>
          <cell r="C56" t="str">
            <v>RDEL</v>
          </cell>
          <cell r="D56" t="str">
            <v>MR1003:Other Costs</v>
          </cell>
          <cell r="E56" t="str">
            <v>Fiscal</v>
          </cell>
          <cell r="F56" t="str">
            <v>Cost</v>
          </cell>
          <cell r="G56" t="str">
            <v>Other Spend</v>
          </cell>
          <cell r="H56" t="str">
            <v xml:space="preserve">Other </v>
          </cell>
        </row>
        <row r="57">
          <cell r="B57" t="str">
            <v>MR2021:Other Expenditure</v>
          </cell>
          <cell r="C57" t="str">
            <v>RDEL</v>
          </cell>
          <cell r="D57" t="str">
            <v>MR1003:Other Costs</v>
          </cell>
          <cell r="E57" t="str">
            <v>Fiscal</v>
          </cell>
          <cell r="F57" t="str">
            <v>Cost</v>
          </cell>
          <cell r="G57" t="str">
            <v>Service Delivery (excl. Staff Costs)</v>
          </cell>
          <cell r="H57" t="str">
            <v xml:space="preserve">Other </v>
          </cell>
        </row>
        <row r="58">
          <cell r="B58" t="str">
            <v>MR2022:Provisions - Utilised in year</v>
          </cell>
          <cell r="C58" t="str">
            <v>RDEL</v>
          </cell>
          <cell r="D58" t="str">
            <v>MR1004:Provisions</v>
          </cell>
          <cell r="E58" t="str">
            <v>Fiscal</v>
          </cell>
          <cell r="F58" t="str">
            <v>Cost</v>
          </cell>
          <cell r="G58" t="str">
            <v>Other Spend</v>
          </cell>
          <cell r="H58" t="str">
            <v>Provisions</v>
          </cell>
        </row>
        <row r="59">
          <cell r="B59" t="str">
            <v>MR2090:Fee Income</v>
          </cell>
          <cell r="C59" t="str">
            <v>RDEL</v>
          </cell>
          <cell r="D59" t="str">
            <v>MR1009:Income</v>
          </cell>
          <cell r="E59" t="str">
            <v>Fiscal</v>
          </cell>
          <cell r="F59" t="str">
            <v>Income</v>
          </cell>
          <cell r="G59" t="str">
            <v>Income</v>
          </cell>
          <cell r="H59" t="str">
            <v>Income</v>
          </cell>
        </row>
        <row r="60">
          <cell r="B60" t="str">
            <v>MR2091:Fine Income</v>
          </cell>
          <cell r="C60" t="str">
            <v>RDEL</v>
          </cell>
          <cell r="D60" t="str">
            <v>MR1009:Income</v>
          </cell>
          <cell r="E60" t="str">
            <v>Fiscal</v>
          </cell>
          <cell r="F60" t="str">
            <v>Income</v>
          </cell>
          <cell r="G60" t="str">
            <v>Income</v>
          </cell>
          <cell r="H60" t="str">
            <v>Income</v>
          </cell>
        </row>
        <row r="61">
          <cell r="B61" t="str">
            <v>MR2092:Other Income</v>
          </cell>
          <cell r="C61" t="str">
            <v>RDEL</v>
          </cell>
          <cell r="D61" t="str">
            <v>MR1009:Income</v>
          </cell>
          <cell r="E61" t="str">
            <v>Fiscal</v>
          </cell>
          <cell r="F61" t="str">
            <v>Income</v>
          </cell>
          <cell r="G61" t="str">
            <v>Income</v>
          </cell>
          <cell r="H61" t="str">
            <v>Income</v>
          </cell>
        </row>
        <row r="62">
          <cell r="B62" t="str">
            <v>MR2093:CFERs Allowable as Operating Income</v>
          </cell>
          <cell r="C62" t="str">
            <v>RDEL</v>
          </cell>
          <cell r="D62" t="str">
            <v>MR1009:Income</v>
          </cell>
          <cell r="E62" t="str">
            <v>Fiscal</v>
          </cell>
          <cell r="F62" t="str">
            <v>Income</v>
          </cell>
          <cell r="G62" t="str">
            <v>Income</v>
          </cell>
          <cell r="H62" t="str">
            <v>Income</v>
          </cell>
        </row>
        <row r="67">
          <cell r="C67" t="str">
            <v>BAU</v>
          </cell>
          <cell r="D67" t="str">
            <v>Fiscal</v>
          </cell>
          <cell r="E67" t="str">
            <v>Saving</v>
          </cell>
          <cell r="G67">
            <v>1</v>
          </cell>
        </row>
        <row r="68">
          <cell r="C68" t="str">
            <v>Change</v>
          </cell>
          <cell r="D68" t="str">
            <v>Non-fiscal</v>
          </cell>
          <cell r="E68" t="str">
            <v>Investment</v>
          </cell>
          <cell r="G68">
            <v>2</v>
          </cell>
        </row>
        <row r="69">
          <cell r="D69" t="str">
            <v>N/A</v>
          </cell>
          <cell r="G69">
            <v>3</v>
          </cell>
        </row>
        <row r="70">
          <cell r="G70" t="str">
            <v>x</v>
          </cell>
        </row>
        <row r="73">
          <cell r="B73" t="str">
            <v>Y</v>
          </cell>
        </row>
        <row r="74">
          <cell r="B74" t="str">
            <v>N</v>
          </cell>
        </row>
      </sheetData>
      <sheetData sheetId="4"/>
      <sheetData sheetId="5">
        <row r="8">
          <cell r="A8" t="str">
            <v>Saving</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BA433-BD5D-4B49-97C8-D854F159692C}">
  <sheetPr codeName="Sheet1">
    <tabColor theme="0" tint="-4.9989318521683403E-2"/>
  </sheetPr>
  <dimension ref="A1:AX89"/>
  <sheetViews>
    <sheetView showGridLines="0" topLeftCell="A7" zoomScaleNormal="100" workbookViewId="0">
      <selection activeCell="A2" sqref="A2"/>
    </sheetView>
  </sheetViews>
  <sheetFormatPr defaultRowHeight="15.5" x14ac:dyDescent="0.35"/>
  <cols>
    <col min="1" max="1" width="129.54296875" style="9" customWidth="1"/>
    <col min="2" max="2" width="10.26953125" style="2" hidden="1" customWidth="1"/>
    <col min="3" max="3" width="30.81640625" style="9" customWidth="1"/>
    <col min="4" max="50" width="9.1796875" style="2"/>
  </cols>
  <sheetData>
    <row r="1" spans="1:32" x14ac:dyDescent="0.35">
      <c r="A1" s="31" t="s">
        <v>0</v>
      </c>
      <c r="B1" s="31"/>
      <c r="C1" s="31"/>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row>
    <row r="2" spans="1:32" ht="14.5" x14ac:dyDescent="0.35">
      <c r="A2" s="76"/>
      <c r="C2" s="2"/>
    </row>
    <row r="3" spans="1:32" x14ac:dyDescent="0.35">
      <c r="A3" s="50" t="s">
        <v>1</v>
      </c>
      <c r="C3" s="2"/>
    </row>
    <row r="4" spans="1:32" x14ac:dyDescent="0.35">
      <c r="A4" s="50"/>
      <c r="C4" s="2"/>
    </row>
    <row r="5" spans="1:32" ht="62" x14ac:dyDescent="0.35">
      <c r="A5" s="39" t="s">
        <v>2</v>
      </c>
      <c r="C5" s="2"/>
    </row>
    <row r="6" spans="1:32" x14ac:dyDescent="0.35">
      <c r="A6" s="34"/>
      <c r="C6" s="2"/>
    </row>
    <row r="7" spans="1:32" ht="46.5" x14ac:dyDescent="0.35">
      <c r="A7" s="34" t="s">
        <v>3</v>
      </c>
      <c r="C7" s="2"/>
    </row>
    <row r="8" spans="1:32" ht="17.5" customHeight="1" x14ac:dyDescent="0.35">
      <c r="A8" s="34"/>
      <c r="C8" s="2"/>
    </row>
    <row r="9" spans="1:32" x14ac:dyDescent="0.35">
      <c r="A9" s="35" t="s">
        <v>4</v>
      </c>
      <c r="C9" s="2"/>
    </row>
    <row r="10" spans="1:32" ht="46.5" x14ac:dyDescent="0.35">
      <c r="A10" s="36" t="s">
        <v>5</v>
      </c>
      <c r="C10" s="2"/>
    </row>
    <row r="11" spans="1:32" x14ac:dyDescent="0.35">
      <c r="A11" s="36" t="s">
        <v>6</v>
      </c>
      <c r="C11" s="2"/>
    </row>
    <row r="12" spans="1:32" ht="46.5" x14ac:dyDescent="0.35">
      <c r="A12" s="36" t="s">
        <v>7</v>
      </c>
      <c r="C12" s="2"/>
    </row>
    <row r="13" spans="1:32" x14ac:dyDescent="0.35">
      <c r="A13" s="36"/>
      <c r="C13" s="2"/>
    </row>
    <row r="14" spans="1:32" x14ac:dyDescent="0.35">
      <c r="A14" s="36" t="s">
        <v>8</v>
      </c>
      <c r="C14" s="2"/>
    </row>
    <row r="15" spans="1:32" ht="31" x14ac:dyDescent="0.35">
      <c r="A15" s="36" t="s">
        <v>9</v>
      </c>
      <c r="C15" s="2"/>
    </row>
    <row r="16" spans="1:32" x14ac:dyDescent="0.35">
      <c r="A16" s="36"/>
      <c r="C16" s="2"/>
    </row>
    <row r="17" spans="1:3" ht="31" x14ac:dyDescent="0.35">
      <c r="A17" s="34" t="s">
        <v>10</v>
      </c>
      <c r="C17" s="2"/>
    </row>
    <row r="18" spans="1:3" x14ac:dyDescent="0.35">
      <c r="A18" s="35" t="s">
        <v>11</v>
      </c>
      <c r="C18" s="2"/>
    </row>
    <row r="19" spans="1:3" x14ac:dyDescent="0.35">
      <c r="A19" s="35"/>
      <c r="C19" s="2"/>
    </row>
    <row r="20" spans="1:3" x14ac:dyDescent="0.35">
      <c r="A20" s="37" t="s">
        <v>12</v>
      </c>
      <c r="C20" s="2"/>
    </row>
    <row r="21" spans="1:3" ht="77.5" x14ac:dyDescent="0.35">
      <c r="A21" s="38" t="s">
        <v>13</v>
      </c>
      <c r="C21" s="2"/>
    </row>
    <row r="22" spans="1:3" ht="14.5" x14ac:dyDescent="0.35">
      <c r="A22" s="2"/>
      <c r="C22" s="2"/>
    </row>
    <row r="23" spans="1:3" ht="14.5" x14ac:dyDescent="0.35">
      <c r="A23" s="2"/>
      <c r="C23" s="2"/>
    </row>
    <row r="24" spans="1:3" ht="14.5" x14ac:dyDescent="0.35">
      <c r="A24" s="2"/>
      <c r="C24" s="2"/>
    </row>
    <row r="25" spans="1:3" x14ac:dyDescent="0.35">
      <c r="A25" s="50" t="s">
        <v>14</v>
      </c>
      <c r="C25" s="50" t="s">
        <v>15</v>
      </c>
    </row>
    <row r="26" spans="1:3" x14ac:dyDescent="0.35">
      <c r="A26" s="51" t="s">
        <v>16</v>
      </c>
      <c r="B26" s="11">
        <f>IF('Capacity Template'!B42="",0,1)</f>
        <v>1</v>
      </c>
      <c r="C26" s="52" t="str">
        <f>IF(B26=1,"Yes","No")</f>
        <v>Yes</v>
      </c>
    </row>
    <row r="27" spans="1:3" x14ac:dyDescent="0.35">
      <c r="A27" s="53" t="s">
        <v>17</v>
      </c>
      <c r="B27" s="23">
        <f>IF(ISBLANK('Capacity Template'!B47),0,1)*IF(ISNUMBER(SEARCH("@",'Capacity Template'!B48)),1,0)</f>
        <v>1</v>
      </c>
      <c r="C27" s="18" t="str">
        <f>IF(B27=1,"Yes","No")</f>
        <v>Yes</v>
      </c>
    </row>
    <row r="28" spans="1:3" x14ac:dyDescent="0.35">
      <c r="A28" s="54"/>
      <c r="B28" s="20"/>
      <c r="C28" s="55"/>
    </row>
    <row r="29" spans="1:3" x14ac:dyDescent="0.35">
      <c r="A29" s="50" t="s">
        <v>18</v>
      </c>
      <c r="B29" s="19"/>
      <c r="C29" s="55"/>
    </row>
    <row r="30" spans="1:3" x14ac:dyDescent="0.35">
      <c r="A30" s="56" t="s">
        <v>19</v>
      </c>
      <c r="B30" s="16"/>
      <c r="C30" s="57"/>
    </row>
    <row r="31" spans="1:3" x14ac:dyDescent="0.35">
      <c r="A31" s="58" t="s">
        <v>20</v>
      </c>
      <c r="B31" s="10">
        <f>IF(ISBLANK('Capacity Template'!C54),0,IF(ISTEXT('Capacity Template'!C54),0,IF('Capacity Template'!C54&lt;0,0,1)))*IF(ISBLANK('Capacity Template'!D54),0,IF(ISTEXT('Capacity Template'!D54),0,IF('Capacity Template'!D54&lt;0,0,1)))*IF(ISBLANK('Capacity Template'!E54),0,IF(ISTEXT('Capacity Template'!E54),0,IF('Capacity Template'!E54&lt;0,0,1)))</f>
        <v>1</v>
      </c>
      <c r="C31" s="59" t="str">
        <f t="shared" ref="C31:C39" si="0">IF(B31=1,"Yes","No")</f>
        <v>Yes</v>
      </c>
    </row>
    <row r="32" spans="1:3" x14ac:dyDescent="0.35">
      <c r="A32" s="60" t="s">
        <v>21</v>
      </c>
      <c r="B32" s="13">
        <f>IF(ISBLANK('Capacity Template'!C56),0,IF(ISTEXT('Capacity Template'!C56),0,IF('Capacity Template'!C56&lt;0,0,1)))*IF(ISBLANK('Capacity Template'!D56),0,IF(ISTEXT('Capacity Template'!D56),0,IF('Capacity Template'!D56&lt;0,0,1)))*IF(ISBLANK('Capacity Template'!E56),0,IF(ISTEXT('Capacity Template'!E56),0,IF('Capacity Template'!E56&lt;0,0,1)))</f>
        <v>1</v>
      </c>
      <c r="C32" s="59" t="str">
        <f t="shared" si="0"/>
        <v>Yes</v>
      </c>
    </row>
    <row r="33" spans="1:3" x14ac:dyDescent="0.35">
      <c r="A33" s="60" t="s">
        <v>22</v>
      </c>
      <c r="B33" s="13">
        <f>IF(ISBLANK('Capacity Template'!C58),0,IF(ISTEXT('Capacity Template'!C58),0,IF('Capacity Template'!C58&lt;0,0,1)))*IF(ISBLANK('Capacity Template'!D58),0,IF(ISTEXT('Capacity Template'!D58),0,IF('Capacity Template'!D58&lt;0,0,1)))*IF(ISBLANK('Capacity Template'!E58),0,IF(ISTEXT('Capacity Template'!E58),0,IF('Capacity Template'!E58&lt;0,0,1)))</f>
        <v>1</v>
      </c>
      <c r="C33" s="59" t="str">
        <f t="shared" si="0"/>
        <v>Yes</v>
      </c>
    </row>
    <row r="34" spans="1:3" x14ac:dyDescent="0.35">
      <c r="A34" s="60" t="s">
        <v>23</v>
      </c>
      <c r="B34" s="13">
        <f>IF(ISBLANK('Capacity Template'!C60),0,IF(ISTEXT('Capacity Template'!C60),0,IF('Capacity Template'!C60&lt;0,0,1)))*IF(ISBLANK('Capacity Template'!D60),0,IF(ISTEXT('Capacity Template'!D60),0,IF('Capacity Template'!D60&lt;0,0,1)))*IF(ISBLANK('Capacity Template'!E60),0,IF(ISTEXT('Capacity Template'!E60),0,IF('Capacity Template'!E60&lt;0,0,1)))</f>
        <v>1</v>
      </c>
      <c r="C34" s="59" t="str">
        <f t="shared" si="0"/>
        <v>Yes</v>
      </c>
    </row>
    <row r="35" spans="1:3" x14ac:dyDescent="0.35">
      <c r="A35" s="60" t="s">
        <v>24</v>
      </c>
      <c r="B35" s="13">
        <f>IF(ISBLANK('Capacity Template'!C62),0,IF(ISTEXT('Capacity Template'!C62),0,IF('Capacity Template'!C62&lt;0,0,1)))*IF(ISBLANK('Capacity Template'!D62),0,IF(ISTEXT('Capacity Template'!D62),0,IF('Capacity Template'!D62&lt;0,0,1)))*IF(ISBLANK('Capacity Template'!E62),0,IF(ISTEXT('Capacity Template'!E62),0,IF('Capacity Template'!E62&lt;0,0,1)))</f>
        <v>1</v>
      </c>
      <c r="C35" s="59" t="str">
        <f t="shared" si="0"/>
        <v>Yes</v>
      </c>
    </row>
    <row r="36" spans="1:3" x14ac:dyDescent="0.35">
      <c r="A36" s="60" t="s">
        <v>25</v>
      </c>
      <c r="B36" s="13">
        <f>IF(ISBLANK('Capacity Template'!C64),0,IF(ISTEXT('Capacity Template'!C64),0,IF('Capacity Template'!C64&lt;0,0,1)))*IF(ISBLANK('Capacity Template'!D64),0,IF(ISTEXT('Capacity Template'!D64),0,IF('Capacity Template'!D64&lt;0,0,1)))*IF(ISBLANK('Capacity Template'!E64),0,IF(ISTEXT('Capacity Template'!E64),0,IF('Capacity Template'!E64&lt;0,0,1)))</f>
        <v>1</v>
      </c>
      <c r="C36" s="59" t="str">
        <f t="shared" si="0"/>
        <v>Yes</v>
      </c>
    </row>
    <row r="37" spans="1:3" x14ac:dyDescent="0.35">
      <c r="A37" s="60" t="s">
        <v>26</v>
      </c>
      <c r="B37" s="13">
        <f>IF(ISBLANK('Capacity Template'!C66),0,IF(ISTEXT('Capacity Template'!C66),0,IF('Capacity Template'!C66&lt;0,0,1)))*IF(ISBLANK('Capacity Template'!D66),0,IF(ISTEXT('Capacity Template'!D66),0,IF('Capacity Template'!D66&lt;0,0,1)))*IF(ISBLANK('Capacity Template'!E66),0,IF(ISTEXT('Capacity Template'!E66),0,IF('Capacity Template'!E66&lt;0,0,1)))</f>
        <v>1</v>
      </c>
      <c r="C37" s="59" t="str">
        <f t="shared" si="0"/>
        <v>Yes</v>
      </c>
    </row>
    <row r="38" spans="1:3" x14ac:dyDescent="0.35">
      <c r="A38" s="60" t="s">
        <v>27</v>
      </c>
      <c r="B38" s="13">
        <f>IF(ISBLANK('Capacity Template'!C68),0,IF(ISTEXT('Capacity Template'!C68),0,IF('Capacity Template'!C68&lt;0,0,1)))*IF(ISBLANK('Capacity Template'!D68),0,IF(ISTEXT('Capacity Template'!D68),0,IF('Capacity Template'!D68&lt;0,0,1)))*IF(ISBLANK('Capacity Template'!E68),0,IF(ISTEXT('Capacity Template'!E68),0,IF('Capacity Template'!E68&lt;0,0,1)))</f>
        <v>1</v>
      </c>
      <c r="C38" s="59" t="str">
        <f t="shared" si="0"/>
        <v>Yes</v>
      </c>
    </row>
    <row r="39" spans="1:3" x14ac:dyDescent="0.35">
      <c r="A39" s="17" t="s">
        <v>28</v>
      </c>
      <c r="B39" s="14">
        <f>IF(ISBLANK('Capacity Template'!C70),0,IF(ISTEXT('Capacity Template'!C70),0,IF('Capacity Template'!C70&lt;0,0,1)))*IF(ISBLANK('Capacity Template'!D70),0,IF(ISTEXT('Capacity Template'!D70),0,IF('Capacity Template'!D70&lt;0,0,1)))*IF(ISBLANK('Capacity Template'!E70),0,IF(ISTEXT('Capacity Template'!E70),0,IF('Capacity Template'!E70&lt;0,0,1)))</f>
        <v>1</v>
      </c>
      <c r="C39" s="18" t="str">
        <f t="shared" si="0"/>
        <v>Yes</v>
      </c>
    </row>
    <row r="40" spans="1:3" x14ac:dyDescent="0.35">
      <c r="A40" s="49" t="s">
        <v>29</v>
      </c>
      <c r="B40" s="20"/>
      <c r="C40" s="61"/>
    </row>
    <row r="41" spans="1:3" x14ac:dyDescent="0.35">
      <c r="A41" s="60" t="s">
        <v>30</v>
      </c>
      <c r="B41" s="13">
        <f>IF(ISBLANK('Capacity Template'!C55),0,IF(ISTEXT('Capacity Template'!C55),0,IF('Capacity Template'!C55&lt;0,0,1)))*IF(ISBLANK('Capacity Template'!D55),0,IF(ISTEXT('Capacity Template'!D55),0,IF('Capacity Template'!D55&lt;0,0,1)))*IF(ISBLANK('Capacity Template'!E55),0,IF(ISTEXT('Capacity Template'!E55),0,IF('Capacity Template'!E55&lt;0,0,1)))</f>
        <v>1</v>
      </c>
      <c r="C41" s="59" t="str">
        <f t="shared" ref="C41:C48" si="1">IF(B41=1,"Yes","No")</f>
        <v>Yes</v>
      </c>
    </row>
    <row r="42" spans="1:3" x14ac:dyDescent="0.35">
      <c r="A42" s="60" t="s">
        <v>31</v>
      </c>
      <c r="B42" s="13">
        <f>IF(ISBLANK('Capacity Template'!C57),0,IF(ISTEXT('Capacity Template'!C57),0,IF('Capacity Template'!C57&lt;0,0,1)))*IF(ISBLANK('Capacity Template'!D57),0,IF(ISTEXT('Capacity Template'!D57),0,IF('Capacity Template'!D57&lt;0,0,1)))*IF(ISBLANK('Capacity Template'!E57),0,IF(ISTEXT('Capacity Template'!E57),0,IF('Capacity Template'!E57&lt;0,0,1)))</f>
        <v>1</v>
      </c>
      <c r="C42" s="59" t="str">
        <f t="shared" si="1"/>
        <v>Yes</v>
      </c>
    </row>
    <row r="43" spans="1:3" x14ac:dyDescent="0.35">
      <c r="A43" s="60" t="s">
        <v>32</v>
      </c>
      <c r="B43" s="13">
        <f>IF(ISBLANK('Capacity Template'!C59),0,IF(ISTEXT('Capacity Template'!C59),0,IF('Capacity Template'!C59&lt;0,0,1)))*IF(ISBLANK('Capacity Template'!D59),0,IF(ISTEXT('Capacity Template'!D59),0,IF('Capacity Template'!D59&lt;0,0,1)))*IF(ISBLANK('Capacity Template'!E59),0,IF(ISTEXT('Capacity Template'!E59),0,IF('Capacity Template'!E59&lt;0,0,1)))</f>
        <v>1</v>
      </c>
      <c r="C43" s="59" t="str">
        <f t="shared" si="1"/>
        <v>Yes</v>
      </c>
    </row>
    <row r="44" spans="1:3" x14ac:dyDescent="0.35">
      <c r="A44" s="60" t="s">
        <v>33</v>
      </c>
      <c r="B44" s="13">
        <f>IF(ISBLANK('Capacity Template'!C61),0,IF(ISTEXT('Capacity Template'!C61),0,IF('Capacity Template'!C61&lt;0,0,1)))*IF(ISBLANK('Capacity Template'!D61),0,IF(ISTEXT('Capacity Template'!D61),0,IF('Capacity Template'!D61&lt;0,0,1)))*IF(ISBLANK('Capacity Template'!E61),0,IF(ISTEXT('Capacity Template'!E61),0,IF('Capacity Template'!E61&lt;0,0,1)))</f>
        <v>1</v>
      </c>
      <c r="C44" s="59" t="str">
        <f t="shared" si="1"/>
        <v>Yes</v>
      </c>
    </row>
    <row r="45" spans="1:3" x14ac:dyDescent="0.35">
      <c r="A45" s="60" t="s">
        <v>34</v>
      </c>
      <c r="B45" s="13">
        <f>IF(ISBLANK('Capacity Template'!C63),0,IF(ISTEXT('Capacity Template'!C63),0,IF('Capacity Template'!C63&lt;0,0,1)))*IF(ISBLANK('Capacity Template'!D63),0,IF(ISTEXT('Capacity Template'!D63),0,IF('Capacity Template'!D63&lt;0,0,1)))*IF(ISBLANK('Capacity Template'!E63),0,IF(ISTEXT('Capacity Template'!E63),0,IF('Capacity Template'!E63&lt;0,0,1)))</f>
        <v>1</v>
      </c>
      <c r="C45" s="59" t="str">
        <f t="shared" si="1"/>
        <v>Yes</v>
      </c>
    </row>
    <row r="46" spans="1:3" x14ac:dyDescent="0.35">
      <c r="A46" s="60" t="s">
        <v>35</v>
      </c>
      <c r="B46" s="13">
        <f>IF(ISBLANK('Capacity Template'!C65),0,IF(ISTEXT('Capacity Template'!C65),0,IF('Capacity Template'!C65&lt;0,0,1)))*IF(ISBLANK('Capacity Template'!D65),0,IF(ISTEXT('Capacity Template'!D65),0,IF('Capacity Template'!D65&lt;0,0,1)))*IF(ISBLANK('Capacity Template'!E65),0,IF(ISTEXT('Capacity Template'!E65),0,IF('Capacity Template'!E65&lt;0,0,1)))</f>
        <v>1</v>
      </c>
      <c r="C46" s="59" t="str">
        <f>IF(B46=1,"Yes","No")</f>
        <v>Yes</v>
      </c>
    </row>
    <row r="47" spans="1:3" x14ac:dyDescent="0.35">
      <c r="A47" s="60" t="s">
        <v>36</v>
      </c>
      <c r="B47" s="13">
        <f>IF(ISBLANK('Capacity Template'!C67),0,IF(ISTEXT('Capacity Template'!C67),0,IF('Capacity Template'!C67&lt;0,0,1)))*IF(ISBLANK('Capacity Template'!D67),0,IF(ISTEXT('Capacity Template'!D67),0,IF('Capacity Template'!D67&lt;0,0,1)))*IF(ISBLANK('Capacity Template'!E67),0,IF(ISTEXT('Capacity Template'!E67),0,IF('Capacity Template'!E67&lt;0,0,1)))</f>
        <v>1</v>
      </c>
      <c r="C47" s="59" t="str">
        <f t="shared" si="1"/>
        <v>Yes</v>
      </c>
    </row>
    <row r="48" spans="1:3" x14ac:dyDescent="0.35">
      <c r="A48" s="60" t="s">
        <v>37</v>
      </c>
      <c r="B48" s="13">
        <f>IF(ISBLANK('Capacity Template'!C69),0,IF(ISTEXT('Capacity Template'!C69),0,IF('Capacity Template'!C69&lt;0,0,1)))*IF(ISBLANK('Capacity Template'!D69),0,IF(ISTEXT('Capacity Template'!D69),0,IF('Capacity Template'!D69&lt;0,0,1)))*IF(ISBLANK('Capacity Template'!E69),0,IF(ISTEXT('Capacity Template'!E69),0,IF('Capacity Template'!E69&lt;0,0,1)))</f>
        <v>1</v>
      </c>
      <c r="C48" s="59" t="str">
        <f t="shared" si="1"/>
        <v>Yes</v>
      </c>
    </row>
    <row r="49" spans="1:5" x14ac:dyDescent="0.35">
      <c r="A49" s="62" t="s">
        <v>38</v>
      </c>
      <c r="B49" s="14">
        <f>IF(ISBLANK('Capacity Template'!C71),0,IF(ISTEXT('Capacity Template'!C71),0,IF('Capacity Template'!C71&lt;0,0,1)))*IF(ISBLANK('Capacity Template'!D71),0,IF(ISTEXT('Capacity Template'!D71),0,IF('Capacity Template'!D71&lt;0,0,1)))*IF(ISBLANK('Capacity Template'!E71),0,IF(ISTEXT('Capacity Template'!E71),0,IF('Capacity Template'!E71&lt;0,0,1)))</f>
        <v>1</v>
      </c>
      <c r="C49" s="18" t="str">
        <f>IF(B49=1,"Yes","No")</f>
        <v>Yes</v>
      </c>
    </row>
    <row r="50" spans="1:5" x14ac:dyDescent="0.35">
      <c r="A50" s="60"/>
      <c r="B50" s="21"/>
      <c r="C50" s="55"/>
    </row>
    <row r="51" spans="1:5" x14ac:dyDescent="0.35">
      <c r="A51" s="63" t="s">
        <v>39</v>
      </c>
      <c r="C51" s="55"/>
    </row>
    <row r="52" spans="1:5" x14ac:dyDescent="0.35">
      <c r="A52" s="49" t="s">
        <v>40</v>
      </c>
      <c r="B52" s="12"/>
      <c r="C52" s="57"/>
    </row>
    <row r="53" spans="1:5" x14ac:dyDescent="0.35">
      <c r="A53" s="58" t="s">
        <v>20</v>
      </c>
      <c r="B53" s="10">
        <f>IF(ISBLANK('Capacity Template'!C75),0,IF(ISTEXT('Capacity Template'!C75),0,IF('Capacity Template'!C75&lt;0,0,1)))*IF(ISBLANK('Capacity Template'!D75),0,IF(ISTEXT('Capacity Template'!D75),0,IF('Capacity Template'!D75&lt;0,0,1)))</f>
        <v>1</v>
      </c>
      <c r="C53" s="59" t="str">
        <f t="shared" ref="C53:C61" si="2">IF(B53=1,"Yes","No")</f>
        <v>Yes</v>
      </c>
    </row>
    <row r="54" spans="1:5" x14ac:dyDescent="0.35">
      <c r="A54" s="60" t="s">
        <v>21</v>
      </c>
      <c r="B54" s="13">
        <f>IF(ISBLANK('Capacity Template'!C77),0,IF(ISTEXT('Capacity Template'!C77),0,IF('Capacity Template'!C77&lt;0,0,1)))*IF(ISBLANK('Capacity Template'!D77),0,IF(ISTEXT('Capacity Template'!D77),0,IF('Capacity Template'!D77&lt;0,0,1)))</f>
        <v>1</v>
      </c>
      <c r="C54" s="59" t="str">
        <f t="shared" si="2"/>
        <v>Yes</v>
      </c>
    </row>
    <row r="55" spans="1:5" x14ac:dyDescent="0.35">
      <c r="A55" s="60" t="s">
        <v>22</v>
      </c>
      <c r="B55" s="13">
        <f>IF(ISBLANK('Capacity Template'!C79),0,IF(ISTEXT('Capacity Template'!C79),0,IF('Capacity Template'!C79&lt;0,0,1)))*IF(ISBLANK('Capacity Template'!D79),0,IF(ISTEXT('Capacity Template'!D79),0,IF('Capacity Template'!D79&lt;0,0,1)))</f>
        <v>1</v>
      </c>
      <c r="C55" s="59" t="str">
        <f t="shared" si="2"/>
        <v>Yes</v>
      </c>
    </row>
    <row r="56" spans="1:5" x14ac:dyDescent="0.35">
      <c r="A56" s="60" t="s">
        <v>23</v>
      </c>
      <c r="B56" s="13">
        <f>IF(ISBLANK('Capacity Template'!C81),0,IF(ISTEXT('Capacity Template'!C81),0,IF('Capacity Template'!C81&lt;0,0,1)))*IF(ISBLANK('Capacity Template'!D81),0,IF(ISTEXT('Capacity Template'!D81),0,IF('Capacity Template'!D81&lt;0,0,1)))</f>
        <v>1</v>
      </c>
      <c r="C56" s="59" t="str">
        <f t="shared" si="2"/>
        <v>Yes</v>
      </c>
    </row>
    <row r="57" spans="1:5" x14ac:dyDescent="0.35">
      <c r="A57" s="60" t="s">
        <v>24</v>
      </c>
      <c r="B57" s="13">
        <f>IF(ISBLANK('Capacity Template'!C83),0,IF(ISTEXT('Capacity Template'!C83),0,IF('Capacity Template'!C83&lt;0,0,1)))*IF(ISBLANK('Capacity Template'!D83),0,IF(ISTEXT('Capacity Template'!D83),0,IF('Capacity Template'!D83&lt;0,0,1)))</f>
        <v>1</v>
      </c>
      <c r="C57" s="59" t="str">
        <f t="shared" si="2"/>
        <v>Yes</v>
      </c>
    </row>
    <row r="58" spans="1:5" x14ac:dyDescent="0.35">
      <c r="A58" s="60" t="s">
        <v>25</v>
      </c>
      <c r="B58" s="13">
        <f>IF(ISBLANK('Capacity Template'!C85),0,IF(ISTEXT('Capacity Template'!C85),0,IF('Capacity Template'!C85&lt;0,0,1)))*IF(ISBLANK('Capacity Template'!D85),0,IF(ISTEXT('Capacity Template'!D85),0,IF('Capacity Template'!D85&lt;0,0,1)))</f>
        <v>1</v>
      </c>
      <c r="C58" s="59" t="str">
        <f t="shared" si="2"/>
        <v>Yes</v>
      </c>
    </row>
    <row r="59" spans="1:5" x14ac:dyDescent="0.35">
      <c r="A59" s="60" t="s">
        <v>26</v>
      </c>
      <c r="B59" s="13">
        <f>IF(ISBLANK('Capacity Template'!C87),0,IF(ISTEXT('Capacity Template'!C87),0,IF('Capacity Template'!C87&lt;0,0,1)))*IF(ISBLANK('Capacity Template'!D87),0,IF(ISTEXT('Capacity Template'!D87),0,IF('Capacity Template'!D87&lt;0,0,1)))</f>
        <v>1</v>
      </c>
      <c r="C59" s="59" t="str">
        <f t="shared" si="2"/>
        <v>Yes</v>
      </c>
    </row>
    <row r="60" spans="1:5" x14ac:dyDescent="0.35">
      <c r="A60" s="60" t="s">
        <v>27</v>
      </c>
      <c r="B60" s="13">
        <f>IF(ISBLANK('Capacity Template'!C89),0,IF(ISTEXT('Capacity Template'!C89),0,IF('Capacity Template'!C89&lt;0,0,1)))*IF(ISBLANK('Capacity Template'!D89),0,IF(ISTEXT('Capacity Template'!D89),0,IF('Capacity Template'!D89&lt;0,0,1)))</f>
        <v>1</v>
      </c>
      <c r="C60" s="59" t="str">
        <f t="shared" si="2"/>
        <v>Yes</v>
      </c>
    </row>
    <row r="61" spans="1:5" x14ac:dyDescent="0.35">
      <c r="A61" s="17" t="s">
        <v>28</v>
      </c>
      <c r="B61" s="14">
        <f>IF(ISBLANK('Capacity Template'!C91),0,IF(ISTEXT('Capacity Template'!C91),0,IF('Capacity Template'!C91&lt;0,0,1)))*IF(ISBLANK('Capacity Template'!D91),0,IF(ISTEXT('Capacity Template'!D91),0,IF('Capacity Template'!D91&lt;0,0,1)))</f>
        <v>1</v>
      </c>
      <c r="C61" s="18" t="str">
        <f t="shared" si="2"/>
        <v>Yes</v>
      </c>
    </row>
    <row r="62" spans="1:5" x14ac:dyDescent="0.35">
      <c r="A62" s="49" t="s">
        <v>41</v>
      </c>
      <c r="B62" s="21"/>
      <c r="C62" s="61"/>
    </row>
    <row r="63" spans="1:5" x14ac:dyDescent="0.35">
      <c r="A63" s="60" t="s">
        <v>30</v>
      </c>
      <c r="B63" s="13">
        <f>IF(ISBLANK('Capacity Template'!C76),0,IF(ISTEXT('Capacity Template'!C76),0,IF('Capacity Template'!C76&lt;0,0,1)))*IF(ISBLANK('Capacity Template'!D76),0,IF(ISTEXT('Capacity Template'!D76),0,IF('Capacity Template'!D76&lt;0,0,1)))</f>
        <v>1</v>
      </c>
      <c r="C63" s="59" t="str">
        <f t="shared" ref="C63:C69" si="3">IF(B63=1,"Yes","No")</f>
        <v>Yes</v>
      </c>
      <c r="E63" s="60"/>
    </row>
    <row r="64" spans="1:5" x14ac:dyDescent="0.35">
      <c r="A64" s="60" t="s">
        <v>31</v>
      </c>
      <c r="B64" s="13">
        <f>IF(ISBLANK('Capacity Template'!C78),0,IF(ISTEXT('Capacity Template'!C78),0,IF('Capacity Template'!C78&lt;0,0,1)))*IF(ISBLANK('Capacity Template'!D78),0,IF(ISTEXT('Capacity Template'!D78),0,IF('Capacity Template'!D78&lt;0,0,1)))</f>
        <v>1</v>
      </c>
      <c r="C64" s="59" t="str">
        <f t="shared" si="3"/>
        <v>Yes</v>
      </c>
    </row>
    <row r="65" spans="1:3" x14ac:dyDescent="0.35">
      <c r="A65" s="60" t="s">
        <v>32</v>
      </c>
      <c r="B65" s="13">
        <f>IF(ISBLANK('Capacity Template'!C80),0,IF(ISTEXT('Capacity Template'!C80),0,IF('Capacity Template'!C80&lt;0,0,1)))*IF(ISBLANK('Capacity Template'!D80),0,IF(ISTEXT('Capacity Template'!D80),0,IF('Capacity Template'!D80&lt;0,0,1)))</f>
        <v>1</v>
      </c>
      <c r="C65" s="59" t="str">
        <f t="shared" si="3"/>
        <v>Yes</v>
      </c>
    </row>
    <row r="66" spans="1:3" x14ac:dyDescent="0.35">
      <c r="A66" s="60" t="s">
        <v>33</v>
      </c>
      <c r="B66" s="13">
        <f>IF(ISBLANK('Capacity Template'!C82),0,IF(ISTEXT('Capacity Template'!C82),0,IF('Capacity Template'!C82&lt;0,0,1)))*IF(ISBLANK('Capacity Template'!D82),0,IF(ISTEXT('Capacity Template'!D82),0,IF('Capacity Template'!D82&lt;0,0,1)))</f>
        <v>1</v>
      </c>
      <c r="C66" s="59" t="str">
        <f t="shared" si="3"/>
        <v>Yes</v>
      </c>
    </row>
    <row r="67" spans="1:3" x14ac:dyDescent="0.35">
      <c r="A67" s="60" t="s">
        <v>34</v>
      </c>
      <c r="B67" s="13">
        <f>IF(ISBLANK('Capacity Template'!C84),0,IF(ISTEXT('Capacity Template'!C84),0,IF('Capacity Template'!C84&lt;0,0,1)))*IF(ISBLANK('Capacity Template'!D84),0,IF(ISTEXT('Capacity Template'!D84),0,IF('Capacity Template'!D84&lt;0,0,1)))</f>
        <v>1</v>
      </c>
      <c r="C67" s="59" t="str">
        <f t="shared" si="3"/>
        <v>Yes</v>
      </c>
    </row>
    <row r="68" spans="1:3" x14ac:dyDescent="0.35">
      <c r="A68" s="60" t="s">
        <v>35</v>
      </c>
      <c r="B68" s="13">
        <f>IF(ISBLANK('Capacity Template'!C86),0,IF(ISTEXT('Capacity Template'!C86),0,IF('Capacity Template'!C86&lt;0,0,1)))*IF(ISBLANK('Capacity Template'!D86),0,IF(ISTEXT('Capacity Template'!D86),0,IF('Capacity Template'!D86&lt;0,0,1)))</f>
        <v>1</v>
      </c>
      <c r="C68" s="59" t="str">
        <f>IF(B68=1,"Yes","No")</f>
        <v>Yes</v>
      </c>
    </row>
    <row r="69" spans="1:3" x14ac:dyDescent="0.35">
      <c r="A69" s="60" t="s">
        <v>36</v>
      </c>
      <c r="B69" s="13">
        <f>IF(ISBLANK('Capacity Template'!C88),0,IF(ISTEXT('Capacity Template'!C88),0,IF('Capacity Template'!C88&lt;0,0,1)))*IF(ISBLANK('Capacity Template'!D88),0,IF(ISTEXT('Capacity Template'!D88),0,IF('Capacity Template'!D88&lt;0,0,1)))</f>
        <v>1</v>
      </c>
      <c r="C69" s="59" t="str">
        <f t="shared" si="3"/>
        <v>Yes</v>
      </c>
    </row>
    <row r="70" spans="1:3" x14ac:dyDescent="0.35">
      <c r="A70" s="60" t="s">
        <v>37</v>
      </c>
      <c r="B70" s="13">
        <f>IF(ISBLANK('Capacity Template'!C90),0,IF(ISTEXT('Capacity Template'!C90),0,IF('Capacity Template'!C90&lt;0,0,1)))*IF(ISBLANK('Capacity Template'!D90),0,IF(ISTEXT('Capacity Template'!D90),0,IF('Capacity Template'!D90&lt;0,0,1)))</f>
        <v>1</v>
      </c>
      <c r="C70" s="59" t="str">
        <f>IF(B70=1,"Yes","No")</f>
        <v>Yes</v>
      </c>
    </row>
    <row r="71" spans="1:3" x14ac:dyDescent="0.35">
      <c r="A71" s="62" t="s">
        <v>38</v>
      </c>
      <c r="B71" s="10">
        <f>IF(ISBLANK('Capacity Template'!C92),0,IF(ISTEXT('Capacity Template'!C92),0,IF('Capacity Template'!C92&lt;0,0,1)))*IF(ISBLANK('Capacity Template'!D92),0,IF(ISTEXT('Capacity Template'!D92),0,IF('Capacity Template'!D92&lt;0,0,1)))</f>
        <v>1</v>
      </c>
      <c r="C71" s="18" t="str">
        <f>IF(B71=1,"Yes","No")</f>
        <v>Yes</v>
      </c>
    </row>
    <row r="72" spans="1:3" x14ac:dyDescent="0.35">
      <c r="A72" s="54"/>
      <c r="B72" s="12"/>
      <c r="C72" s="55"/>
    </row>
    <row r="73" spans="1:3" x14ac:dyDescent="0.35">
      <c r="A73" s="64" t="s">
        <v>42</v>
      </c>
      <c r="B73" s="22">
        <f>IF(PRODUCT(B26:B27,B31:B39,B41:B49,B53:B61,B63:B71)&gt;0,1,0)</f>
        <v>1</v>
      </c>
      <c r="C73" s="65" t="str">
        <f>IF(B73=1,"Yes","No")</f>
        <v>Yes</v>
      </c>
    </row>
    <row r="74" spans="1:3" x14ac:dyDescent="0.35">
      <c r="A74" s="54"/>
      <c r="B74" s="12"/>
      <c r="C74" s="54"/>
    </row>
    <row r="89" spans="48:48" x14ac:dyDescent="0.35">
      <c r="AV89" s="15" t="s">
        <v>43</v>
      </c>
    </row>
  </sheetData>
  <sheetProtection algorithmName="SHA-512" hashValue="0qi/Y6nmTdr54FOi82/VnVGVQ/WlWOTFx64VuutKCnenhpBdBi+/S8W0ZFewYvdCe0Y1Sind0sbwsw35NI4vDQ==" saltValue="zYIt/E4uyMbyZXtZsndufA==" spinCount="100000" sheet="1" objects="1" scenarios="1" selectLockedCells="1"/>
  <conditionalFormatting sqref="C26:C50 C53:C71">
    <cfRule type="cellIs" dxfId="3" priority="7" operator="equal">
      <formula>"Yes"</formula>
    </cfRule>
    <cfRule type="cellIs" dxfId="2" priority="8" operator="equal">
      <formula>"No"</formula>
    </cfRule>
  </conditionalFormatting>
  <conditionalFormatting sqref="C73">
    <cfRule type="cellIs" dxfId="1" priority="1" operator="equal">
      <formula>"Yes"</formula>
    </cfRule>
    <cfRule type="cellIs" dxfId="0" priority="2" operator="equal">
      <formula>"No"</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B370C-F3CA-4B74-A12B-10AEA1BD01A3}">
  <sheetPr codeName="Sheet2">
    <tabColor theme="7"/>
    <pageSetUpPr fitToPage="1"/>
  </sheetPr>
  <dimension ref="A1:AF94"/>
  <sheetViews>
    <sheetView showGridLines="0" tabSelected="1" topLeftCell="A40" zoomScale="70" zoomScaleNormal="70" workbookViewId="0">
      <selection activeCell="C84" sqref="C84"/>
    </sheetView>
  </sheetViews>
  <sheetFormatPr defaultRowHeight="14.5" x14ac:dyDescent="0.35"/>
  <cols>
    <col min="1" max="1" width="105.453125" customWidth="1"/>
    <col min="2" max="2" width="75.81640625" bestFit="1" customWidth="1"/>
    <col min="3" max="3" width="20.54296875" customWidth="1"/>
    <col min="4" max="4" width="18.26953125" customWidth="1"/>
    <col min="5" max="5" width="47.54296875" customWidth="1"/>
    <col min="6" max="6" width="51" customWidth="1"/>
    <col min="7" max="7" width="16.1796875" customWidth="1"/>
    <col min="8" max="8" width="16" customWidth="1"/>
    <col min="9" max="10" width="16.1796875" customWidth="1"/>
    <col min="11" max="11" width="59.54296875" customWidth="1"/>
    <col min="13" max="13" width="16.81640625" customWidth="1"/>
  </cols>
  <sheetData>
    <row r="1" spans="1:32" ht="15.5" x14ac:dyDescent="0.35">
      <c r="A1" s="32" t="s">
        <v>0</v>
      </c>
      <c r="B1" s="33"/>
      <c r="C1" s="33"/>
      <c r="D1" s="24"/>
      <c r="E1" s="24"/>
      <c r="F1" s="24"/>
      <c r="G1" s="24"/>
      <c r="H1" s="24"/>
      <c r="I1" s="24"/>
      <c r="J1" s="24"/>
      <c r="K1" s="24"/>
      <c r="L1" s="25"/>
      <c r="M1" s="25"/>
      <c r="N1" s="25"/>
      <c r="O1" s="25"/>
      <c r="P1" s="25"/>
      <c r="Q1" s="25"/>
      <c r="R1" s="25"/>
      <c r="S1" s="25"/>
      <c r="T1" s="25"/>
      <c r="U1" s="25"/>
      <c r="V1" s="25"/>
      <c r="W1" s="25"/>
      <c r="X1" s="25"/>
      <c r="Y1" s="25"/>
      <c r="Z1" s="25"/>
      <c r="AA1" s="25"/>
      <c r="AB1" s="25"/>
      <c r="AC1" s="25"/>
      <c r="AD1" s="25"/>
      <c r="AE1" s="25"/>
      <c r="AF1" s="25"/>
    </row>
    <row r="2" spans="1:32" x14ac:dyDescent="0.35">
      <c r="A2" s="3"/>
      <c r="B2" s="3"/>
      <c r="C2" s="3"/>
      <c r="D2" s="3"/>
      <c r="E2" s="3"/>
      <c r="F2" s="3"/>
      <c r="G2" s="3"/>
      <c r="H2" s="3"/>
      <c r="I2" s="3"/>
      <c r="J2" s="3"/>
      <c r="K2" s="3"/>
    </row>
    <row r="3" spans="1:32" ht="15.5" x14ac:dyDescent="0.35">
      <c r="A3" s="45" t="s">
        <v>44</v>
      </c>
      <c r="B3" s="3"/>
      <c r="C3" s="3"/>
      <c r="D3" s="3"/>
      <c r="E3" s="3"/>
      <c r="F3" s="3"/>
      <c r="G3" s="3"/>
      <c r="H3" s="3"/>
      <c r="I3" s="3"/>
      <c r="J3" s="3"/>
      <c r="K3" s="3"/>
    </row>
    <row r="4" spans="1:32" ht="108.5" x14ac:dyDescent="0.35">
      <c r="A4" s="39" t="s">
        <v>45</v>
      </c>
      <c r="B4" s="3"/>
      <c r="C4" s="3"/>
      <c r="D4" s="3"/>
      <c r="E4" s="3"/>
      <c r="F4" s="3"/>
      <c r="G4" s="3"/>
      <c r="H4" s="3"/>
      <c r="I4" s="3"/>
      <c r="J4" s="3"/>
      <c r="K4" s="3"/>
    </row>
    <row r="5" spans="1:32" ht="15.5" x14ac:dyDescent="0.35">
      <c r="A5" s="40" t="s">
        <v>46</v>
      </c>
      <c r="B5" s="3"/>
      <c r="C5" s="3"/>
      <c r="D5" s="3"/>
      <c r="E5" s="3"/>
      <c r="F5" s="3"/>
      <c r="G5" s="3"/>
      <c r="H5" s="3"/>
      <c r="I5" s="3"/>
      <c r="J5" s="3"/>
      <c r="K5" s="3"/>
    </row>
    <row r="6" spans="1:32" ht="15.5" x14ac:dyDescent="0.35">
      <c r="A6" s="40" t="s">
        <v>47</v>
      </c>
      <c r="B6" s="3"/>
      <c r="C6" s="3"/>
      <c r="D6" s="3"/>
      <c r="E6" s="3"/>
      <c r="F6" s="3"/>
      <c r="G6" s="3"/>
      <c r="H6" s="3"/>
      <c r="I6" s="3"/>
      <c r="J6" s="3"/>
      <c r="K6" s="3"/>
    </row>
    <row r="7" spans="1:32" ht="15.5" x14ac:dyDescent="0.35">
      <c r="A7" s="40" t="s">
        <v>48</v>
      </c>
      <c r="B7" s="3"/>
      <c r="C7" s="3"/>
      <c r="D7" s="3"/>
      <c r="E7" s="3"/>
      <c r="F7" s="3"/>
      <c r="G7" s="3"/>
      <c r="H7" s="3"/>
      <c r="I7" s="3"/>
      <c r="J7" s="3"/>
      <c r="K7" s="3"/>
    </row>
    <row r="8" spans="1:32" ht="15.5" x14ac:dyDescent="0.35">
      <c r="A8" s="40" t="s">
        <v>49</v>
      </c>
      <c r="B8" s="3"/>
      <c r="C8" s="3"/>
      <c r="D8" s="3"/>
      <c r="E8" s="3"/>
      <c r="F8" s="3"/>
      <c r="G8" s="3"/>
      <c r="H8" s="3"/>
      <c r="I8" s="3"/>
      <c r="J8" s="3"/>
      <c r="K8" s="3"/>
    </row>
    <row r="9" spans="1:32" ht="15.5" x14ac:dyDescent="0.35">
      <c r="A9" s="40" t="s">
        <v>50</v>
      </c>
      <c r="B9" s="3"/>
      <c r="C9" s="3"/>
      <c r="D9" s="3"/>
      <c r="E9" s="3"/>
      <c r="F9" s="3"/>
      <c r="G9" s="3"/>
      <c r="H9" s="3"/>
      <c r="I9" s="3"/>
      <c r="J9" s="3"/>
      <c r="K9" s="3"/>
    </row>
    <row r="10" spans="1:32" ht="15.5" x14ac:dyDescent="0.35">
      <c r="A10" s="40" t="s">
        <v>51</v>
      </c>
      <c r="B10" s="3"/>
      <c r="C10" s="3"/>
      <c r="D10" s="3"/>
      <c r="E10" s="3"/>
      <c r="F10" s="3"/>
      <c r="G10" s="3"/>
      <c r="H10" s="3"/>
      <c r="I10" s="3"/>
      <c r="J10" s="3"/>
      <c r="K10" s="3"/>
    </row>
    <row r="11" spans="1:32" ht="15.5" x14ac:dyDescent="0.35">
      <c r="A11" s="40" t="s">
        <v>52</v>
      </c>
      <c r="B11" s="3"/>
      <c r="C11" s="3"/>
      <c r="D11" s="3"/>
      <c r="E11" s="3"/>
      <c r="F11" s="3"/>
      <c r="G11" s="3"/>
      <c r="H11" s="3"/>
      <c r="I11" s="3"/>
      <c r="J11" s="3"/>
      <c r="K11" s="3"/>
    </row>
    <row r="12" spans="1:32" ht="15.5" x14ac:dyDescent="0.35">
      <c r="A12" s="40" t="s">
        <v>53</v>
      </c>
      <c r="B12" s="3"/>
      <c r="C12" s="3"/>
      <c r="D12" s="3"/>
      <c r="E12" s="3"/>
      <c r="F12" s="3"/>
      <c r="G12" s="3"/>
      <c r="H12" s="3"/>
      <c r="I12" s="3"/>
      <c r="J12" s="3"/>
      <c r="K12" s="3"/>
    </row>
    <row r="13" spans="1:32" ht="15.5" x14ac:dyDescent="0.35">
      <c r="A13" s="40" t="s">
        <v>54</v>
      </c>
      <c r="B13" s="3"/>
      <c r="C13" s="3"/>
      <c r="D13" s="3"/>
      <c r="E13" s="3"/>
      <c r="F13" s="3"/>
      <c r="G13" s="3"/>
      <c r="H13" s="3"/>
      <c r="I13" s="3"/>
      <c r="J13" s="3"/>
      <c r="K13" s="3"/>
    </row>
    <row r="14" spans="1:32" ht="15.5" x14ac:dyDescent="0.35">
      <c r="A14" s="40"/>
      <c r="B14" s="3"/>
      <c r="C14" s="3"/>
      <c r="D14" s="3"/>
      <c r="E14" s="3"/>
      <c r="F14" s="3"/>
      <c r="G14" s="3"/>
      <c r="H14" s="3"/>
      <c r="I14" s="3"/>
      <c r="J14" s="3"/>
      <c r="K14" s="3"/>
    </row>
    <row r="15" spans="1:32" ht="139.5" x14ac:dyDescent="0.35">
      <c r="A15" s="34" t="s">
        <v>557</v>
      </c>
      <c r="B15" s="3"/>
      <c r="C15" s="3"/>
      <c r="D15" s="3"/>
      <c r="E15" s="3"/>
      <c r="F15" s="3"/>
      <c r="G15" s="3"/>
      <c r="H15" s="3"/>
      <c r="I15" s="3"/>
      <c r="J15" s="3"/>
      <c r="K15" s="3"/>
    </row>
    <row r="16" spans="1:32" ht="16.5" customHeight="1" x14ac:dyDescent="0.35">
      <c r="A16" s="34"/>
      <c r="B16" s="3"/>
      <c r="C16" s="3"/>
      <c r="D16" s="3"/>
      <c r="E16" s="3"/>
      <c r="F16" s="3"/>
      <c r="G16" s="3"/>
      <c r="H16" s="3"/>
      <c r="I16" s="3"/>
      <c r="J16" s="3"/>
      <c r="K16" s="3"/>
    </row>
    <row r="17" spans="1:11" ht="15.5" x14ac:dyDescent="0.35">
      <c r="A17" s="35" t="s">
        <v>55</v>
      </c>
      <c r="B17" s="3"/>
      <c r="C17" s="3"/>
      <c r="D17" s="3"/>
      <c r="E17" s="3"/>
      <c r="F17" s="3"/>
      <c r="G17" s="3"/>
      <c r="H17" s="3"/>
      <c r="I17" s="3"/>
      <c r="J17" s="3"/>
      <c r="K17" s="3"/>
    </row>
    <row r="18" spans="1:11" ht="15.5" x14ac:dyDescent="0.35">
      <c r="A18" s="35"/>
      <c r="B18" s="3"/>
      <c r="C18" s="3"/>
      <c r="D18" s="3"/>
      <c r="E18" s="3"/>
      <c r="F18" s="3"/>
      <c r="G18" s="3"/>
      <c r="H18" s="3"/>
      <c r="I18" s="3"/>
      <c r="J18" s="3"/>
      <c r="K18" s="3"/>
    </row>
    <row r="19" spans="1:11" ht="15.5" x14ac:dyDescent="0.35">
      <c r="A19" s="37" t="s">
        <v>56</v>
      </c>
      <c r="B19" s="3"/>
      <c r="C19" s="3"/>
      <c r="D19" s="3"/>
      <c r="E19" s="3"/>
      <c r="F19" s="3"/>
      <c r="G19" s="3"/>
      <c r="H19" s="3"/>
      <c r="I19" s="3"/>
      <c r="J19" s="3"/>
      <c r="K19" s="3"/>
    </row>
    <row r="20" spans="1:11" ht="15.5" x14ac:dyDescent="0.35">
      <c r="A20" s="35" t="s">
        <v>57</v>
      </c>
      <c r="B20" s="3"/>
      <c r="C20" s="3"/>
      <c r="D20" s="3"/>
      <c r="E20" s="3"/>
      <c r="F20" s="3"/>
      <c r="G20" s="3"/>
      <c r="H20" s="3"/>
      <c r="I20" s="3"/>
      <c r="J20" s="3"/>
      <c r="K20" s="3"/>
    </row>
    <row r="21" spans="1:11" ht="124" x14ac:dyDescent="0.35">
      <c r="A21" s="34" t="s">
        <v>58</v>
      </c>
      <c r="B21" s="3"/>
      <c r="C21" s="3"/>
      <c r="D21" s="3"/>
      <c r="E21" s="3"/>
      <c r="F21" s="3"/>
      <c r="G21" s="3"/>
      <c r="H21" s="3"/>
      <c r="I21" s="3"/>
      <c r="J21" s="3"/>
      <c r="K21" s="3"/>
    </row>
    <row r="22" spans="1:11" ht="62" x14ac:dyDescent="0.35">
      <c r="A22" s="34" t="s">
        <v>59</v>
      </c>
      <c r="B22" s="3"/>
      <c r="C22" s="3"/>
      <c r="D22" s="3"/>
      <c r="E22" s="3"/>
      <c r="F22" s="3"/>
      <c r="G22" s="3"/>
      <c r="H22" s="3"/>
      <c r="I22" s="3"/>
      <c r="J22" s="3"/>
      <c r="K22" s="3"/>
    </row>
    <row r="23" spans="1:11" ht="15.5" x14ac:dyDescent="0.35">
      <c r="A23" s="34"/>
      <c r="B23" s="3"/>
      <c r="C23" s="3"/>
      <c r="D23" s="3"/>
      <c r="E23" s="3"/>
      <c r="F23" s="3"/>
      <c r="G23" s="3"/>
      <c r="H23" s="3"/>
      <c r="I23" s="3"/>
      <c r="J23" s="3"/>
      <c r="K23" s="3"/>
    </row>
    <row r="24" spans="1:11" ht="108.5" x14ac:dyDescent="0.35">
      <c r="A24" s="36" t="s">
        <v>60</v>
      </c>
      <c r="B24" s="3"/>
      <c r="C24" s="3"/>
      <c r="D24" s="3"/>
      <c r="E24" s="3"/>
      <c r="F24" s="3"/>
      <c r="G24" s="3"/>
      <c r="H24" s="3"/>
      <c r="I24" s="3"/>
      <c r="J24" s="3"/>
      <c r="K24" s="3"/>
    </row>
    <row r="25" spans="1:11" ht="15.5" x14ac:dyDescent="0.35">
      <c r="A25" s="36" t="s">
        <v>61</v>
      </c>
      <c r="B25" s="3"/>
      <c r="C25" s="3"/>
      <c r="D25" s="3"/>
      <c r="E25" s="3"/>
      <c r="F25" s="3"/>
      <c r="G25" s="3"/>
      <c r="H25" s="3"/>
      <c r="I25" s="3"/>
      <c r="J25" s="3"/>
      <c r="K25" s="3"/>
    </row>
    <row r="26" spans="1:11" ht="31" x14ac:dyDescent="0.35">
      <c r="A26" s="36" t="s">
        <v>62</v>
      </c>
      <c r="B26" s="3"/>
      <c r="C26" s="3"/>
      <c r="D26" s="3"/>
      <c r="E26" s="3"/>
      <c r="F26" s="3"/>
      <c r="G26" s="3"/>
      <c r="H26" s="3"/>
      <c r="I26" s="3"/>
      <c r="J26" s="3"/>
      <c r="K26" s="3"/>
    </row>
    <row r="27" spans="1:11" ht="17.5" customHeight="1" x14ac:dyDescent="0.35">
      <c r="A27" s="34"/>
      <c r="B27" s="3"/>
      <c r="C27" s="3"/>
      <c r="D27" s="3"/>
      <c r="E27" s="3"/>
      <c r="F27" s="3"/>
      <c r="G27" s="3"/>
      <c r="H27" s="3"/>
      <c r="I27" s="3"/>
      <c r="J27" s="3"/>
      <c r="K27" s="3"/>
    </row>
    <row r="28" spans="1:11" ht="15.5" x14ac:dyDescent="0.35">
      <c r="A28" s="37" t="s">
        <v>63</v>
      </c>
      <c r="B28" s="3"/>
      <c r="C28" s="3"/>
      <c r="D28" s="3"/>
      <c r="E28" s="3"/>
      <c r="F28" s="3"/>
      <c r="G28" s="3"/>
      <c r="H28" s="3"/>
      <c r="I28" s="3"/>
      <c r="J28" s="3"/>
      <c r="K28" s="3"/>
    </row>
    <row r="29" spans="1:11" ht="186" x14ac:dyDescent="0.35">
      <c r="A29" s="34" t="s">
        <v>64</v>
      </c>
      <c r="B29" s="3"/>
      <c r="C29" s="3"/>
      <c r="D29" s="3"/>
      <c r="E29" s="3"/>
      <c r="F29" s="3"/>
      <c r="G29" s="3"/>
      <c r="H29" s="3"/>
      <c r="I29" s="3"/>
      <c r="J29" s="3"/>
      <c r="K29" s="3"/>
    </row>
    <row r="30" spans="1:11" ht="15.5" x14ac:dyDescent="0.35">
      <c r="A30" s="34"/>
      <c r="B30" s="3"/>
      <c r="C30" s="3"/>
      <c r="D30" s="3"/>
      <c r="E30" s="3"/>
      <c r="F30" s="3"/>
      <c r="G30" s="3"/>
      <c r="H30" s="3"/>
      <c r="I30" s="3"/>
      <c r="J30" s="3"/>
      <c r="K30" s="3"/>
    </row>
    <row r="31" spans="1:11" ht="15.5" x14ac:dyDescent="0.35">
      <c r="A31" s="37" t="s">
        <v>65</v>
      </c>
      <c r="B31" s="3"/>
      <c r="C31" s="3"/>
      <c r="D31" s="3"/>
      <c r="E31" s="3"/>
      <c r="F31" s="3"/>
      <c r="G31" s="3"/>
      <c r="H31" s="3"/>
      <c r="I31" s="3"/>
      <c r="J31" s="3"/>
      <c r="K31" s="3"/>
    </row>
    <row r="32" spans="1:11" ht="15.5" x14ac:dyDescent="0.35">
      <c r="A32" s="35" t="s">
        <v>66</v>
      </c>
      <c r="B32" s="3"/>
      <c r="C32" s="3"/>
      <c r="D32" s="3"/>
      <c r="E32" s="3"/>
      <c r="F32" s="3"/>
      <c r="G32" s="3"/>
      <c r="H32" s="3"/>
      <c r="I32" s="3"/>
      <c r="J32" s="3"/>
      <c r="K32" s="3"/>
    </row>
    <row r="33" spans="1:11" ht="155" x14ac:dyDescent="0.35">
      <c r="A33" s="34" t="s">
        <v>559</v>
      </c>
      <c r="B33" s="3"/>
      <c r="C33" s="3"/>
      <c r="D33" s="3"/>
      <c r="E33" s="3"/>
      <c r="F33" s="3"/>
      <c r="G33" s="3"/>
      <c r="H33" s="3"/>
      <c r="I33" s="3"/>
      <c r="J33" s="3"/>
      <c r="K33" s="3"/>
    </row>
    <row r="34" spans="1:11" ht="221.5" customHeight="1" x14ac:dyDescent="0.35">
      <c r="A34" s="34" t="s">
        <v>579</v>
      </c>
      <c r="B34" s="3"/>
      <c r="C34" s="3"/>
      <c r="D34" s="3"/>
      <c r="E34" s="3"/>
      <c r="F34" s="3"/>
      <c r="G34" s="3"/>
      <c r="H34" s="3"/>
      <c r="I34" s="3"/>
      <c r="J34" s="3"/>
      <c r="K34" s="3"/>
    </row>
    <row r="35" spans="1:11" ht="232.5" x14ac:dyDescent="0.35">
      <c r="A35" s="34" t="s">
        <v>580</v>
      </c>
      <c r="B35" s="3"/>
      <c r="C35" s="3"/>
      <c r="D35" s="3"/>
      <c r="E35" s="3"/>
      <c r="F35" s="3"/>
      <c r="G35" s="3"/>
      <c r="H35" s="3"/>
      <c r="I35" s="3"/>
      <c r="J35" s="3"/>
      <c r="K35" s="3"/>
    </row>
    <row r="36" spans="1:11" ht="31" x14ac:dyDescent="0.35">
      <c r="A36" s="38" t="s">
        <v>67</v>
      </c>
      <c r="B36" s="3"/>
      <c r="C36" s="3"/>
      <c r="D36" s="3"/>
      <c r="E36" s="3"/>
      <c r="F36" s="3"/>
      <c r="G36" s="3"/>
      <c r="H36" s="3"/>
      <c r="I36" s="3"/>
      <c r="J36" s="3"/>
      <c r="K36" s="3"/>
    </row>
    <row r="37" spans="1:11" x14ac:dyDescent="0.35">
      <c r="A37" s="3"/>
      <c r="B37" s="3"/>
      <c r="C37" s="3"/>
      <c r="D37" s="3"/>
      <c r="E37" s="3"/>
      <c r="F37" s="3"/>
      <c r="G37" s="3"/>
      <c r="H37" s="3"/>
      <c r="I37" s="3"/>
      <c r="J37" s="3"/>
      <c r="K37" s="3"/>
    </row>
    <row r="38" spans="1:11" x14ac:dyDescent="0.35">
      <c r="A38" s="3"/>
      <c r="B38" s="3"/>
      <c r="C38" s="3"/>
      <c r="D38" s="3"/>
      <c r="E38" s="3"/>
      <c r="F38" s="3"/>
      <c r="G38" s="3"/>
      <c r="H38" s="3"/>
      <c r="I38" s="3"/>
      <c r="J38" s="3"/>
      <c r="K38" s="3"/>
    </row>
    <row r="39" spans="1:11" x14ac:dyDescent="0.35">
      <c r="A39" s="3"/>
      <c r="B39" s="3"/>
      <c r="C39" s="3"/>
      <c r="D39" s="3"/>
      <c r="E39" s="3"/>
      <c r="F39" s="3"/>
      <c r="G39" s="3"/>
      <c r="H39" s="3"/>
      <c r="I39" s="3"/>
      <c r="J39" s="3"/>
      <c r="K39" s="3"/>
    </row>
    <row r="40" spans="1:11" ht="15.5" x14ac:dyDescent="0.35">
      <c r="A40" s="4" t="s">
        <v>68</v>
      </c>
      <c r="B40" s="3"/>
      <c r="C40" s="3"/>
      <c r="D40" s="3"/>
      <c r="E40" s="3"/>
      <c r="F40" s="3"/>
      <c r="G40" s="3"/>
      <c r="H40" s="3"/>
      <c r="I40" s="3"/>
      <c r="J40" s="3"/>
      <c r="K40" s="3"/>
    </row>
    <row r="41" spans="1:11" ht="15.5" x14ac:dyDescent="0.35">
      <c r="A41" s="5" t="s">
        <v>69</v>
      </c>
      <c r="B41" s="5" t="s">
        <v>70</v>
      </c>
      <c r="C41" s="3"/>
      <c r="D41" s="3"/>
      <c r="E41" s="3"/>
      <c r="F41" s="3"/>
      <c r="G41" s="3"/>
      <c r="H41" s="3"/>
      <c r="I41" s="3"/>
      <c r="J41" s="3"/>
      <c r="K41" s="3"/>
    </row>
    <row r="42" spans="1:11" ht="15.5" x14ac:dyDescent="0.35">
      <c r="A42" s="6" t="s">
        <v>71</v>
      </c>
      <c r="B42" s="26" t="s">
        <v>367</v>
      </c>
      <c r="C42" s="3"/>
      <c r="D42" s="3"/>
      <c r="E42" s="3"/>
      <c r="F42" s="3"/>
      <c r="G42" s="3"/>
      <c r="H42" s="3"/>
      <c r="I42" s="3"/>
      <c r="J42" s="3"/>
      <c r="K42" s="3"/>
    </row>
    <row r="43" spans="1:11" x14ac:dyDescent="0.35">
      <c r="A43" s="3"/>
      <c r="B43" s="3"/>
      <c r="C43" s="3"/>
      <c r="D43" s="3"/>
      <c r="E43" s="3"/>
      <c r="F43" s="3"/>
      <c r="G43" s="3"/>
      <c r="H43" s="3"/>
      <c r="I43" s="3"/>
      <c r="J43" s="3"/>
      <c r="K43" s="3"/>
    </row>
    <row r="44" spans="1:11" x14ac:dyDescent="0.35">
      <c r="A44" s="3"/>
      <c r="B44" s="3"/>
      <c r="C44" s="3"/>
      <c r="D44" s="3"/>
      <c r="E44" s="3"/>
      <c r="F44" s="3"/>
      <c r="G44" s="3"/>
      <c r="H44" s="3"/>
      <c r="I44" s="3"/>
      <c r="J44" s="3"/>
      <c r="K44" s="3"/>
    </row>
    <row r="45" spans="1:11" ht="15.5" x14ac:dyDescent="0.35">
      <c r="A45" s="4" t="s">
        <v>72</v>
      </c>
      <c r="B45" s="3"/>
      <c r="C45" s="3"/>
      <c r="D45" s="3"/>
      <c r="E45" s="3"/>
      <c r="F45" s="3"/>
      <c r="G45" s="3"/>
      <c r="H45" s="3"/>
      <c r="I45" s="3"/>
      <c r="J45" s="3"/>
      <c r="K45" s="3"/>
    </row>
    <row r="46" spans="1:11" ht="15.5" x14ac:dyDescent="0.35">
      <c r="A46" s="5" t="s">
        <v>69</v>
      </c>
      <c r="B46" s="5" t="s">
        <v>70</v>
      </c>
      <c r="C46" s="3"/>
      <c r="D46" s="3"/>
      <c r="E46" s="3"/>
      <c r="F46" s="3"/>
      <c r="G46" s="3"/>
      <c r="H46" s="3"/>
      <c r="I46" s="3"/>
      <c r="J46" s="3"/>
      <c r="K46" s="3"/>
    </row>
    <row r="47" spans="1:11" ht="15.5" x14ac:dyDescent="0.35">
      <c r="A47" s="6" t="s">
        <v>73</v>
      </c>
      <c r="B47" s="27" t="s">
        <v>582</v>
      </c>
      <c r="C47" s="3"/>
      <c r="D47" s="3"/>
      <c r="E47" s="3"/>
      <c r="F47" s="3"/>
      <c r="G47" s="3"/>
      <c r="H47" s="3"/>
      <c r="I47" s="3"/>
      <c r="J47" s="3"/>
      <c r="K47" s="3"/>
    </row>
    <row r="48" spans="1:11" ht="15.5" x14ac:dyDescent="0.35">
      <c r="A48" s="7" t="s">
        <v>74</v>
      </c>
      <c r="B48" s="48" t="s">
        <v>583</v>
      </c>
      <c r="C48" s="3"/>
      <c r="D48" s="3"/>
      <c r="E48" s="3"/>
      <c r="F48" s="3"/>
      <c r="G48" s="3"/>
      <c r="H48" s="3"/>
      <c r="I48" s="3"/>
      <c r="J48" s="3"/>
      <c r="K48" s="3"/>
    </row>
    <row r="49" spans="1:11" x14ac:dyDescent="0.35">
      <c r="A49" s="3"/>
      <c r="B49" s="3"/>
      <c r="C49" s="3"/>
      <c r="D49" s="3"/>
      <c r="E49" s="3"/>
      <c r="F49" s="3"/>
      <c r="G49" s="3"/>
      <c r="H49" s="3"/>
      <c r="I49" s="3"/>
      <c r="J49" s="3"/>
      <c r="K49" s="3"/>
    </row>
    <row r="50" spans="1:11" x14ac:dyDescent="0.35">
      <c r="A50" s="3"/>
      <c r="B50" s="3"/>
      <c r="C50" s="3"/>
      <c r="D50" s="3"/>
      <c r="E50" s="3"/>
      <c r="F50" s="3"/>
      <c r="G50" s="3"/>
      <c r="H50" s="3"/>
      <c r="I50" s="3"/>
      <c r="J50" s="3"/>
      <c r="K50" s="3"/>
    </row>
    <row r="51" spans="1:11" x14ac:dyDescent="0.35">
      <c r="A51" s="3"/>
      <c r="B51" s="3"/>
      <c r="C51" s="3"/>
      <c r="D51" s="3"/>
      <c r="E51" s="3"/>
      <c r="F51" s="3"/>
      <c r="G51" s="3"/>
      <c r="H51" s="3"/>
      <c r="I51" s="3"/>
      <c r="J51" s="3"/>
      <c r="K51" s="3"/>
    </row>
    <row r="53" spans="1:11" ht="68.25" customHeight="1" x14ac:dyDescent="0.35">
      <c r="A53" s="71" t="s">
        <v>75</v>
      </c>
      <c r="B53" s="72" t="s">
        <v>76</v>
      </c>
      <c r="C53" s="73" t="s">
        <v>77</v>
      </c>
      <c r="D53" s="67" t="s">
        <v>78</v>
      </c>
      <c r="E53" s="69" t="s">
        <v>79</v>
      </c>
      <c r="F53" s="67" t="s">
        <v>80</v>
      </c>
      <c r="G53" s="8"/>
    </row>
    <row r="54" spans="1:11" ht="15.5" x14ac:dyDescent="0.35">
      <c r="A54" s="77" t="s">
        <v>81</v>
      </c>
      <c r="B54" s="41" t="s">
        <v>82</v>
      </c>
      <c r="C54" s="28">
        <v>137</v>
      </c>
      <c r="D54" s="28">
        <v>133</v>
      </c>
      <c r="E54" s="28">
        <v>129</v>
      </c>
      <c r="F54" s="29"/>
    </row>
    <row r="55" spans="1:11" ht="15.5" x14ac:dyDescent="0.35">
      <c r="A55" s="78"/>
      <c r="B55" s="42" t="s">
        <v>83</v>
      </c>
      <c r="C55" s="28">
        <v>137</v>
      </c>
      <c r="D55" s="28">
        <v>134</v>
      </c>
      <c r="E55" s="28">
        <v>131</v>
      </c>
      <c r="F55" s="29"/>
    </row>
    <row r="56" spans="1:11" ht="15.5" x14ac:dyDescent="0.35">
      <c r="A56" s="79" t="s">
        <v>84</v>
      </c>
      <c r="B56" s="42" t="s">
        <v>82</v>
      </c>
      <c r="C56" s="28">
        <v>7</v>
      </c>
      <c r="D56" s="28">
        <v>11</v>
      </c>
      <c r="E56" s="28">
        <v>17</v>
      </c>
      <c r="F56" s="29"/>
    </row>
    <row r="57" spans="1:11" ht="15.5" x14ac:dyDescent="0.35">
      <c r="A57" s="80"/>
      <c r="B57" s="42" t="s">
        <v>83</v>
      </c>
      <c r="C57" s="28">
        <v>7</v>
      </c>
      <c r="D57" s="28">
        <v>11</v>
      </c>
      <c r="E57" s="28">
        <v>17</v>
      </c>
      <c r="F57" s="29"/>
    </row>
    <row r="58" spans="1:11" ht="62" x14ac:dyDescent="0.35">
      <c r="A58" s="79" t="s">
        <v>85</v>
      </c>
      <c r="B58" s="42" t="s">
        <v>82</v>
      </c>
      <c r="C58" s="28">
        <v>620</v>
      </c>
      <c r="D58" s="28">
        <v>634</v>
      </c>
      <c r="E58" s="28">
        <v>626</v>
      </c>
      <c r="F58" s="29" t="s">
        <v>587</v>
      </c>
    </row>
    <row r="59" spans="1:11" ht="15.5" x14ac:dyDescent="0.35">
      <c r="A59" s="80"/>
      <c r="B59" s="42" t="s">
        <v>83</v>
      </c>
      <c r="C59" s="28">
        <v>638</v>
      </c>
      <c r="D59" s="28">
        <v>665</v>
      </c>
      <c r="E59" s="28">
        <v>656</v>
      </c>
      <c r="F59" s="29"/>
    </row>
    <row r="60" spans="1:11" ht="15.5" x14ac:dyDescent="0.35">
      <c r="A60" s="79" t="s">
        <v>86</v>
      </c>
      <c r="B60" s="42" t="s">
        <v>82</v>
      </c>
      <c r="C60" s="28">
        <v>104</v>
      </c>
      <c r="D60" s="28">
        <v>100</v>
      </c>
      <c r="E60" s="28">
        <v>96</v>
      </c>
      <c r="F60" s="29"/>
    </row>
    <row r="61" spans="1:11" ht="15.5" x14ac:dyDescent="0.35">
      <c r="A61" s="80"/>
      <c r="B61" s="42" t="s">
        <v>83</v>
      </c>
      <c r="C61" s="28">
        <v>109</v>
      </c>
      <c r="D61" s="28">
        <v>106</v>
      </c>
      <c r="E61" s="28">
        <v>103</v>
      </c>
      <c r="F61" s="29"/>
    </row>
    <row r="62" spans="1:11" ht="15.5" x14ac:dyDescent="0.35">
      <c r="A62" s="77" t="s">
        <v>87</v>
      </c>
      <c r="B62" s="42" t="s">
        <v>82</v>
      </c>
      <c r="C62" s="28">
        <v>1139</v>
      </c>
      <c r="D62" s="28">
        <v>1217</v>
      </c>
      <c r="E62" s="28">
        <v>1300</v>
      </c>
      <c r="F62" s="29"/>
    </row>
    <row r="63" spans="1:11" ht="15.5" x14ac:dyDescent="0.35">
      <c r="A63" s="78"/>
      <c r="B63" s="42" t="s">
        <v>88</v>
      </c>
      <c r="C63" s="28">
        <v>468674</v>
      </c>
      <c r="D63" s="28">
        <v>478462</v>
      </c>
      <c r="E63" s="28">
        <v>544513</v>
      </c>
      <c r="F63" s="29"/>
    </row>
    <row r="64" spans="1:11" ht="62" x14ac:dyDescent="0.35">
      <c r="A64" s="77" t="s">
        <v>89</v>
      </c>
      <c r="B64" s="42" t="s">
        <v>82</v>
      </c>
      <c r="C64" s="28">
        <v>542</v>
      </c>
      <c r="D64" s="28">
        <v>538</v>
      </c>
      <c r="E64" s="28">
        <v>568</v>
      </c>
      <c r="F64" s="29" t="s">
        <v>586</v>
      </c>
    </row>
    <row r="65" spans="1:9" ht="15.5" x14ac:dyDescent="0.35">
      <c r="A65" s="78"/>
      <c r="B65" s="42" t="s">
        <v>88</v>
      </c>
      <c r="C65" s="28">
        <v>248868</v>
      </c>
      <c r="D65" s="28">
        <v>277576</v>
      </c>
      <c r="E65" s="28">
        <v>326248</v>
      </c>
      <c r="F65" s="29"/>
    </row>
    <row r="66" spans="1:9" ht="46.5" x14ac:dyDescent="0.35">
      <c r="A66" s="77" t="s">
        <v>90</v>
      </c>
      <c r="B66" s="42" t="s">
        <v>82</v>
      </c>
      <c r="C66" s="28">
        <v>60</v>
      </c>
      <c r="D66" s="28">
        <v>62</v>
      </c>
      <c r="E66" s="28">
        <v>64</v>
      </c>
      <c r="F66" s="29" t="s">
        <v>584</v>
      </c>
    </row>
    <row r="67" spans="1:9" ht="15.5" x14ac:dyDescent="0.35">
      <c r="A67" s="78"/>
      <c r="B67" s="42" t="s">
        <v>91</v>
      </c>
      <c r="C67" s="28">
        <v>60</v>
      </c>
      <c r="D67" s="28">
        <v>62</v>
      </c>
      <c r="E67" s="28">
        <v>64</v>
      </c>
      <c r="F67" s="29"/>
    </row>
    <row r="68" spans="1:9" ht="15.5" x14ac:dyDescent="0.35">
      <c r="A68" s="79" t="s">
        <v>92</v>
      </c>
      <c r="B68" s="42" t="s">
        <v>82</v>
      </c>
      <c r="C68" s="28">
        <v>33</v>
      </c>
      <c r="D68" s="28">
        <v>44</v>
      </c>
      <c r="E68" s="28">
        <v>59</v>
      </c>
      <c r="F68" s="29"/>
    </row>
    <row r="69" spans="1:9" ht="15.5" x14ac:dyDescent="0.35">
      <c r="A69" s="80"/>
      <c r="B69" s="42" t="s">
        <v>91</v>
      </c>
      <c r="C69" s="28">
        <v>33</v>
      </c>
      <c r="D69" s="28">
        <v>44</v>
      </c>
      <c r="E69" s="28">
        <v>59</v>
      </c>
      <c r="F69" s="29"/>
    </row>
    <row r="70" spans="1:9" ht="15.5" x14ac:dyDescent="0.35">
      <c r="A70" s="79" t="s">
        <v>93</v>
      </c>
      <c r="B70" s="42" t="s">
        <v>82</v>
      </c>
      <c r="C70" s="28">
        <v>154</v>
      </c>
      <c r="D70" s="28">
        <v>154</v>
      </c>
      <c r="E70" s="28">
        <v>154</v>
      </c>
      <c r="F70" s="30"/>
    </row>
    <row r="71" spans="1:9" ht="15.5" x14ac:dyDescent="0.35">
      <c r="A71" s="80"/>
      <c r="B71" s="42" t="s">
        <v>91</v>
      </c>
      <c r="C71" s="28">
        <v>158</v>
      </c>
      <c r="D71" s="28">
        <v>157</v>
      </c>
      <c r="E71" s="28">
        <v>156</v>
      </c>
      <c r="F71" s="29"/>
    </row>
    <row r="72" spans="1:9" ht="15.65" customHeight="1" x14ac:dyDescent="0.35">
      <c r="A72" s="75"/>
      <c r="B72" s="75"/>
      <c r="C72" s="75"/>
      <c r="D72" s="75"/>
      <c r="E72" s="75"/>
      <c r="F72" s="70"/>
      <c r="G72" s="70"/>
      <c r="H72" s="70"/>
      <c r="I72" s="70"/>
    </row>
    <row r="74" spans="1:9" ht="54" customHeight="1" x14ac:dyDescent="0.35">
      <c r="A74" s="68" t="s">
        <v>75</v>
      </c>
      <c r="B74" s="68" t="s">
        <v>94</v>
      </c>
      <c r="C74" s="67" t="s">
        <v>95</v>
      </c>
      <c r="D74" s="67" t="s">
        <v>96</v>
      </c>
      <c r="E74" s="67" t="s">
        <v>97</v>
      </c>
      <c r="F74" s="67" t="s">
        <v>80</v>
      </c>
    </row>
    <row r="75" spans="1:9" ht="62" x14ac:dyDescent="0.35">
      <c r="A75" s="77" t="s">
        <v>81</v>
      </c>
      <c r="B75" s="42" t="s">
        <v>98</v>
      </c>
      <c r="C75" s="28">
        <v>161</v>
      </c>
      <c r="D75" s="28">
        <v>80</v>
      </c>
      <c r="E75" s="74" t="s">
        <v>578</v>
      </c>
      <c r="F75" s="29"/>
    </row>
    <row r="76" spans="1:9" ht="62" x14ac:dyDescent="0.35">
      <c r="A76" s="78"/>
      <c r="B76" s="42" t="s">
        <v>99</v>
      </c>
      <c r="C76" s="28">
        <v>104</v>
      </c>
      <c r="D76" s="28">
        <v>73</v>
      </c>
      <c r="E76" s="74" t="s">
        <v>578</v>
      </c>
      <c r="F76" s="29"/>
    </row>
    <row r="77" spans="1:9" ht="77.5" x14ac:dyDescent="0.35">
      <c r="A77" s="79" t="s">
        <v>84</v>
      </c>
      <c r="B77" s="42" t="s">
        <v>98</v>
      </c>
      <c r="C77" s="28">
        <v>17</v>
      </c>
      <c r="D77" s="28">
        <v>100</v>
      </c>
      <c r="E77" s="74" t="s">
        <v>578</v>
      </c>
      <c r="F77" s="29" t="s">
        <v>585</v>
      </c>
    </row>
    <row r="78" spans="1:9" ht="62" x14ac:dyDescent="0.35">
      <c r="A78" s="80"/>
      <c r="B78" s="42" t="s">
        <v>99</v>
      </c>
      <c r="C78" s="28">
        <v>17</v>
      </c>
      <c r="D78" s="28">
        <v>65</v>
      </c>
      <c r="E78" s="74" t="s">
        <v>578</v>
      </c>
      <c r="F78" s="29"/>
    </row>
    <row r="79" spans="1:9" ht="62" x14ac:dyDescent="0.35">
      <c r="A79" s="79" t="s">
        <v>85</v>
      </c>
      <c r="B79" s="42" t="s">
        <v>98</v>
      </c>
      <c r="C79" s="28">
        <v>769</v>
      </c>
      <c r="D79" s="28">
        <v>81</v>
      </c>
      <c r="E79" s="74" t="s">
        <v>578</v>
      </c>
      <c r="F79" s="29"/>
    </row>
    <row r="80" spans="1:9" ht="62" x14ac:dyDescent="0.35">
      <c r="A80" s="80"/>
      <c r="B80" s="42" t="s">
        <v>99</v>
      </c>
      <c r="C80" s="28">
        <v>557</v>
      </c>
      <c r="D80" s="28">
        <v>76</v>
      </c>
      <c r="E80" s="74" t="s">
        <v>578</v>
      </c>
      <c r="F80" s="29"/>
    </row>
    <row r="81" spans="1:6" ht="62" x14ac:dyDescent="0.35">
      <c r="A81" s="79" t="s">
        <v>86</v>
      </c>
      <c r="B81" s="42" t="s">
        <v>98</v>
      </c>
      <c r="C81" s="28">
        <v>121</v>
      </c>
      <c r="D81" s="28">
        <v>79</v>
      </c>
      <c r="E81" s="74" t="s">
        <v>578</v>
      </c>
      <c r="F81" s="29"/>
    </row>
    <row r="82" spans="1:6" ht="62" x14ac:dyDescent="0.35">
      <c r="A82" s="80"/>
      <c r="B82" s="42" t="s">
        <v>99</v>
      </c>
      <c r="C82" s="28">
        <v>102</v>
      </c>
      <c r="D82" s="28">
        <v>79</v>
      </c>
      <c r="E82" s="74" t="s">
        <v>578</v>
      </c>
      <c r="F82" s="29"/>
    </row>
    <row r="83" spans="1:6" ht="62" x14ac:dyDescent="0.35">
      <c r="A83" s="77" t="s">
        <v>87</v>
      </c>
      <c r="B83" s="42" t="s">
        <v>98</v>
      </c>
      <c r="C83" s="28">
        <v>1370</v>
      </c>
      <c r="D83" s="28">
        <v>95</v>
      </c>
      <c r="E83" s="74" t="s">
        <v>578</v>
      </c>
      <c r="F83" s="29"/>
    </row>
    <row r="84" spans="1:6" ht="62" x14ac:dyDescent="0.35">
      <c r="A84" s="78"/>
      <c r="B84" s="42" t="s">
        <v>100</v>
      </c>
      <c r="C84" s="28">
        <v>46660</v>
      </c>
      <c r="D84" s="28">
        <v>95</v>
      </c>
      <c r="E84" s="74" t="s">
        <v>578</v>
      </c>
      <c r="F84" s="29"/>
    </row>
    <row r="85" spans="1:6" ht="62" x14ac:dyDescent="0.35">
      <c r="A85" s="77" t="s">
        <v>89</v>
      </c>
      <c r="B85" s="42" t="s">
        <v>98</v>
      </c>
      <c r="C85" s="28">
        <v>598</v>
      </c>
      <c r="D85" s="28">
        <v>95</v>
      </c>
      <c r="E85" s="74" t="s">
        <v>578</v>
      </c>
      <c r="F85" s="29"/>
    </row>
    <row r="86" spans="1:6" ht="62" x14ac:dyDescent="0.35">
      <c r="A86" s="78"/>
      <c r="B86" s="42" t="s">
        <v>100</v>
      </c>
      <c r="C86" s="28">
        <v>27364</v>
      </c>
      <c r="D86" s="28">
        <v>95</v>
      </c>
      <c r="E86" s="74" t="s">
        <v>578</v>
      </c>
      <c r="F86" s="29"/>
    </row>
    <row r="87" spans="1:6" ht="46.5" x14ac:dyDescent="0.35">
      <c r="A87" s="77" t="s">
        <v>90</v>
      </c>
      <c r="B87" s="42" t="s">
        <v>98</v>
      </c>
      <c r="C87" s="28">
        <v>64</v>
      </c>
      <c r="D87" s="28">
        <v>100</v>
      </c>
      <c r="E87" s="74" t="s">
        <v>581</v>
      </c>
      <c r="F87" s="29" t="s">
        <v>584</v>
      </c>
    </row>
    <row r="88" spans="1:6" ht="46.5" x14ac:dyDescent="0.35">
      <c r="A88" s="78"/>
      <c r="B88" s="44" t="s">
        <v>101</v>
      </c>
      <c r="C88" s="28">
        <v>55</v>
      </c>
      <c r="D88" s="28">
        <v>100</v>
      </c>
      <c r="E88" s="74" t="s">
        <v>581</v>
      </c>
      <c r="F88" s="29"/>
    </row>
    <row r="89" spans="1:6" ht="46.5" x14ac:dyDescent="0.35">
      <c r="A89" s="79" t="s">
        <v>92</v>
      </c>
      <c r="B89" s="42" t="s">
        <v>98</v>
      </c>
      <c r="C89" s="28">
        <v>59</v>
      </c>
      <c r="D89" s="28">
        <v>100</v>
      </c>
      <c r="E89" s="74" t="s">
        <v>581</v>
      </c>
      <c r="F89" s="29" t="s">
        <v>584</v>
      </c>
    </row>
    <row r="90" spans="1:6" ht="46.5" x14ac:dyDescent="0.35">
      <c r="A90" s="80"/>
      <c r="B90" s="44" t="s">
        <v>101</v>
      </c>
      <c r="C90" s="28">
        <v>41</v>
      </c>
      <c r="D90" s="28">
        <v>100</v>
      </c>
      <c r="E90" s="74" t="s">
        <v>581</v>
      </c>
      <c r="F90" s="29"/>
    </row>
    <row r="91" spans="1:6" ht="46.5" x14ac:dyDescent="0.35">
      <c r="A91" s="79" t="s">
        <v>93</v>
      </c>
      <c r="B91" s="42" t="s">
        <v>98</v>
      </c>
      <c r="C91" s="28">
        <v>154</v>
      </c>
      <c r="D91" s="28">
        <v>100</v>
      </c>
      <c r="E91" s="74" t="s">
        <v>581</v>
      </c>
      <c r="F91" s="29"/>
    </row>
    <row r="92" spans="1:6" ht="46.5" x14ac:dyDescent="0.35">
      <c r="A92" s="80"/>
      <c r="B92" s="44" t="s">
        <v>101</v>
      </c>
      <c r="C92" s="28">
        <v>145</v>
      </c>
      <c r="D92" s="28">
        <v>100</v>
      </c>
      <c r="E92" s="74" t="s">
        <v>581</v>
      </c>
      <c r="F92" s="29"/>
    </row>
    <row r="93" spans="1:6" x14ac:dyDescent="0.35">
      <c r="A93" s="3"/>
    </row>
    <row r="94" spans="1:6" ht="15.5" x14ac:dyDescent="0.35">
      <c r="A94" s="3" t="s">
        <v>102</v>
      </c>
      <c r="B94" s="66"/>
    </row>
  </sheetData>
  <sheetProtection algorithmName="SHA-512" hashValue="vpm1WWtqLgNb8OPFepJDHnZN588Nu20z86FSWc1iufQRXqYDDRwsU6WbocDLTScJc0yNwCmP18wDx49WXIO41Q==" saltValue="fkLTIA4VaZ/P8rHnLcnx8A==" spinCount="100000" sheet="1" selectLockedCells="1"/>
  <dataValidations count="4">
    <dataValidation type="custom" allowBlank="1" showInputMessage="1" showErrorMessage="1" errorTitle="Invalid Input" error="Please enter a numeric value greater than or equal to 0" sqref="C54:E71 C75:D92" xr:uid="{53BBB100-A302-45AF-AAC9-E85A8029EF23}">
      <formula1>AND(ISNUMBER(C54),C54&gt;=0)</formula1>
    </dataValidation>
    <dataValidation type="custom" allowBlank="1" showInputMessage="1" showErrorMessage="1" errorTitle="Invalid Input" error="Please enter a valid email address" sqref="B48" xr:uid="{E8B5108E-EE8F-4ADC-95D1-3001154B48CE}">
      <formula1>FIND("@",B48)&gt;0</formula1>
    </dataValidation>
    <dataValidation type="custom" allowBlank="1" showInputMessage="1" showErrorMessage="1" errorTitle="Invalid Input" error="Please enter text here" sqref="B47" xr:uid="{93443D07-78FF-41C7-B1BE-F084635EBC24}">
      <formula1>ISTEXT(B47)</formula1>
    </dataValidation>
    <dataValidation type="textLength" errorStyle="warning" operator="lessThanOrEqual" allowBlank="1" showInputMessage="1" showErrorMessage="1" error="Maximum character limit reached. Please do not exceed 200 characters" sqref="F54:F71 F75:F92" xr:uid="{B18AD0D3-820D-4CF4-B907-7DA6B14D8E84}">
      <formula1>200</formula1>
    </dataValidation>
  </dataValidations>
  <pageMargins left="0.70866141732283472" right="1.4960629921259843" top="0.74803149606299213" bottom="0.74803149606299213" header="0.31496062992125984" footer="0.31496062992125984"/>
  <pageSetup paperSize="9" fitToWidth="2" fitToHeight="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nvalid Input" error="Please select an option from the drop-down list" xr:uid="{44910282-5948-48DB-8659-76F3F3C76152}">
          <x14:formula1>
            <xm:f>'Source - LAs List'!$A$2:$A$154</xm:f>
          </x14:formula1>
          <xm:sqref>B42</xm:sqref>
        </x14:dataValidation>
        <x14:dataValidation type="list" allowBlank="1" showInputMessage="1" showErrorMessage="1" errorTitle="Invalid Input" error="Please select an option from the drop-down list" xr:uid="{83F3B908-2CD6-40C4-A480-576896CA1AD6}">
          <x14:formula1>
            <xm:f>'Source - Dropdown List'!$A$3:$A$7</xm:f>
          </x14:formula1>
          <xm:sqref>E75:E92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88208-10F3-4EFA-8A4A-5E7FB6E3FA84}">
  <sheetPr codeName="Sheet3"/>
  <dimension ref="A1:B154"/>
  <sheetViews>
    <sheetView workbookViewId="0"/>
  </sheetViews>
  <sheetFormatPr defaultRowHeight="14.5" x14ac:dyDescent="0.35"/>
  <cols>
    <col min="1" max="1" width="35.453125" bestFit="1" customWidth="1"/>
    <col min="2" max="2" width="10.81640625" bestFit="1" customWidth="1"/>
  </cols>
  <sheetData>
    <row r="1" spans="1:2" x14ac:dyDescent="0.35">
      <c r="A1" s="1" t="s">
        <v>103</v>
      </c>
      <c r="B1" s="1" t="s">
        <v>104</v>
      </c>
    </row>
    <row r="2" spans="1:2" x14ac:dyDescent="0.35">
      <c r="A2" t="s">
        <v>105</v>
      </c>
      <c r="B2" t="s">
        <v>106</v>
      </c>
    </row>
    <row r="3" spans="1:2" x14ac:dyDescent="0.35">
      <c r="A3" t="s">
        <v>107</v>
      </c>
      <c r="B3" t="s">
        <v>108</v>
      </c>
    </row>
    <row r="4" spans="1:2" x14ac:dyDescent="0.35">
      <c r="A4" t="s">
        <v>109</v>
      </c>
      <c r="B4" t="s">
        <v>110</v>
      </c>
    </row>
    <row r="5" spans="1:2" x14ac:dyDescent="0.35">
      <c r="A5" t="s">
        <v>111</v>
      </c>
      <c r="B5" t="s">
        <v>112</v>
      </c>
    </row>
    <row r="6" spans="1:2" x14ac:dyDescent="0.35">
      <c r="A6" t="s">
        <v>113</v>
      </c>
      <c r="B6" t="s">
        <v>114</v>
      </c>
    </row>
    <row r="7" spans="1:2" x14ac:dyDescent="0.35">
      <c r="A7" t="s">
        <v>115</v>
      </c>
      <c r="B7" t="s">
        <v>116</v>
      </c>
    </row>
    <row r="8" spans="1:2" x14ac:dyDescent="0.35">
      <c r="A8" t="s">
        <v>117</v>
      </c>
      <c r="B8" t="s">
        <v>118</v>
      </c>
    </row>
    <row r="9" spans="1:2" x14ac:dyDescent="0.35">
      <c r="A9" t="s">
        <v>119</v>
      </c>
      <c r="B9" t="s">
        <v>120</v>
      </c>
    </row>
    <row r="10" spans="1:2" x14ac:dyDescent="0.35">
      <c r="A10" t="s">
        <v>121</v>
      </c>
      <c r="B10" t="s">
        <v>122</v>
      </c>
    </row>
    <row r="11" spans="1:2" x14ac:dyDescent="0.35">
      <c r="A11" t="s">
        <v>123</v>
      </c>
      <c r="B11" t="s">
        <v>124</v>
      </c>
    </row>
    <row r="12" spans="1:2" x14ac:dyDescent="0.35">
      <c r="A12" t="s">
        <v>125</v>
      </c>
      <c r="B12" t="s">
        <v>126</v>
      </c>
    </row>
    <row r="13" spans="1:2" x14ac:dyDescent="0.35">
      <c r="A13" t="s">
        <v>127</v>
      </c>
      <c r="B13" t="s">
        <v>128</v>
      </c>
    </row>
    <row r="14" spans="1:2" x14ac:dyDescent="0.35">
      <c r="A14" t="s">
        <v>129</v>
      </c>
      <c r="B14" t="s">
        <v>130</v>
      </c>
    </row>
    <row r="15" spans="1:2" x14ac:dyDescent="0.35">
      <c r="A15" t="s">
        <v>131</v>
      </c>
      <c r="B15" t="s">
        <v>132</v>
      </c>
    </row>
    <row r="16" spans="1:2" x14ac:dyDescent="0.35">
      <c r="A16" t="s">
        <v>133</v>
      </c>
      <c r="B16" t="s">
        <v>134</v>
      </c>
    </row>
    <row r="17" spans="1:2" x14ac:dyDescent="0.35">
      <c r="A17" t="s">
        <v>135</v>
      </c>
      <c r="B17" t="s">
        <v>136</v>
      </c>
    </row>
    <row r="18" spans="1:2" x14ac:dyDescent="0.35">
      <c r="A18" t="s">
        <v>137</v>
      </c>
      <c r="B18" t="s">
        <v>138</v>
      </c>
    </row>
    <row r="19" spans="1:2" x14ac:dyDescent="0.35">
      <c r="A19" t="s">
        <v>139</v>
      </c>
      <c r="B19" t="s">
        <v>140</v>
      </c>
    </row>
    <row r="20" spans="1:2" x14ac:dyDescent="0.35">
      <c r="A20" t="s">
        <v>141</v>
      </c>
      <c r="B20" t="s">
        <v>142</v>
      </c>
    </row>
    <row r="21" spans="1:2" x14ac:dyDescent="0.35">
      <c r="A21" t="s">
        <v>143</v>
      </c>
      <c r="B21" t="s">
        <v>144</v>
      </c>
    </row>
    <row r="22" spans="1:2" x14ac:dyDescent="0.35">
      <c r="A22" t="s">
        <v>145</v>
      </c>
      <c r="B22" t="s">
        <v>146</v>
      </c>
    </row>
    <row r="23" spans="1:2" x14ac:dyDescent="0.35">
      <c r="A23" t="s">
        <v>147</v>
      </c>
      <c r="B23" t="s">
        <v>148</v>
      </c>
    </row>
    <row r="24" spans="1:2" x14ac:dyDescent="0.35">
      <c r="A24" t="s">
        <v>149</v>
      </c>
      <c r="B24" t="s">
        <v>150</v>
      </c>
    </row>
    <row r="25" spans="1:2" x14ac:dyDescent="0.35">
      <c r="A25" t="s">
        <v>151</v>
      </c>
      <c r="B25" t="s">
        <v>152</v>
      </c>
    </row>
    <row r="26" spans="1:2" x14ac:dyDescent="0.35">
      <c r="A26" t="s">
        <v>153</v>
      </c>
      <c r="B26" t="s">
        <v>154</v>
      </c>
    </row>
    <row r="27" spans="1:2" x14ac:dyDescent="0.35">
      <c r="A27" t="s">
        <v>155</v>
      </c>
      <c r="B27" t="s">
        <v>156</v>
      </c>
    </row>
    <row r="28" spans="1:2" x14ac:dyDescent="0.35">
      <c r="A28" t="s">
        <v>157</v>
      </c>
      <c r="B28" t="s">
        <v>158</v>
      </c>
    </row>
    <row r="29" spans="1:2" x14ac:dyDescent="0.35">
      <c r="A29" t="s">
        <v>159</v>
      </c>
      <c r="B29" t="s">
        <v>160</v>
      </c>
    </row>
    <row r="30" spans="1:2" x14ac:dyDescent="0.35">
      <c r="A30" t="s">
        <v>161</v>
      </c>
      <c r="B30" t="s">
        <v>162</v>
      </c>
    </row>
    <row r="31" spans="1:2" x14ac:dyDescent="0.35">
      <c r="A31" t="s">
        <v>163</v>
      </c>
      <c r="B31" t="s">
        <v>164</v>
      </c>
    </row>
    <row r="32" spans="1:2" x14ac:dyDescent="0.35">
      <c r="A32" t="s">
        <v>165</v>
      </c>
      <c r="B32" t="s">
        <v>166</v>
      </c>
    </row>
    <row r="33" spans="1:2" x14ac:dyDescent="0.35">
      <c r="A33" t="s">
        <v>167</v>
      </c>
      <c r="B33" t="s">
        <v>168</v>
      </c>
    </row>
    <row r="34" spans="1:2" x14ac:dyDescent="0.35">
      <c r="A34" t="s">
        <v>169</v>
      </c>
      <c r="B34" t="s">
        <v>170</v>
      </c>
    </row>
    <row r="35" spans="1:2" x14ac:dyDescent="0.35">
      <c r="A35" t="s">
        <v>171</v>
      </c>
      <c r="B35" t="s">
        <v>172</v>
      </c>
    </row>
    <row r="36" spans="1:2" x14ac:dyDescent="0.35">
      <c r="A36" t="s">
        <v>173</v>
      </c>
      <c r="B36" t="s">
        <v>174</v>
      </c>
    </row>
    <row r="37" spans="1:2" x14ac:dyDescent="0.35">
      <c r="A37" t="s">
        <v>175</v>
      </c>
      <c r="B37" t="s">
        <v>176</v>
      </c>
    </row>
    <row r="38" spans="1:2" x14ac:dyDescent="0.35">
      <c r="A38" t="s">
        <v>177</v>
      </c>
      <c r="B38" t="s">
        <v>178</v>
      </c>
    </row>
    <row r="39" spans="1:2" x14ac:dyDescent="0.35">
      <c r="A39" t="s">
        <v>179</v>
      </c>
      <c r="B39" t="s">
        <v>180</v>
      </c>
    </row>
    <row r="40" spans="1:2" x14ac:dyDescent="0.35">
      <c r="A40" t="s">
        <v>181</v>
      </c>
      <c r="B40" t="s">
        <v>182</v>
      </c>
    </row>
    <row r="41" spans="1:2" x14ac:dyDescent="0.35">
      <c r="A41" t="s">
        <v>183</v>
      </c>
      <c r="B41" t="s">
        <v>184</v>
      </c>
    </row>
    <row r="42" spans="1:2" x14ac:dyDescent="0.35">
      <c r="A42" t="s">
        <v>185</v>
      </c>
      <c r="B42" t="s">
        <v>186</v>
      </c>
    </row>
    <row r="43" spans="1:2" x14ac:dyDescent="0.35">
      <c r="A43" t="s">
        <v>187</v>
      </c>
      <c r="B43" t="s">
        <v>188</v>
      </c>
    </row>
    <row r="44" spans="1:2" x14ac:dyDescent="0.35">
      <c r="A44" t="s">
        <v>189</v>
      </c>
      <c r="B44" t="s">
        <v>190</v>
      </c>
    </row>
    <row r="45" spans="1:2" x14ac:dyDescent="0.35">
      <c r="A45" t="s">
        <v>191</v>
      </c>
      <c r="B45" t="s">
        <v>192</v>
      </c>
    </row>
    <row r="46" spans="1:2" x14ac:dyDescent="0.35">
      <c r="A46" t="s">
        <v>193</v>
      </c>
      <c r="B46" t="s">
        <v>194</v>
      </c>
    </row>
    <row r="47" spans="1:2" x14ac:dyDescent="0.35">
      <c r="A47" t="s">
        <v>195</v>
      </c>
      <c r="B47" t="s">
        <v>196</v>
      </c>
    </row>
    <row r="48" spans="1:2" x14ac:dyDescent="0.35">
      <c r="A48" t="s">
        <v>197</v>
      </c>
      <c r="B48" t="s">
        <v>198</v>
      </c>
    </row>
    <row r="49" spans="1:2" x14ac:dyDescent="0.35">
      <c r="A49" t="s">
        <v>199</v>
      </c>
      <c r="B49" t="s">
        <v>200</v>
      </c>
    </row>
    <row r="50" spans="1:2" x14ac:dyDescent="0.35">
      <c r="A50" t="s">
        <v>201</v>
      </c>
      <c r="B50" t="s">
        <v>202</v>
      </c>
    </row>
    <row r="51" spans="1:2" x14ac:dyDescent="0.35">
      <c r="A51" t="s">
        <v>203</v>
      </c>
      <c r="B51" t="s">
        <v>204</v>
      </c>
    </row>
    <row r="52" spans="1:2" x14ac:dyDescent="0.35">
      <c r="A52" t="s">
        <v>205</v>
      </c>
      <c r="B52" t="s">
        <v>206</v>
      </c>
    </row>
    <row r="53" spans="1:2" x14ac:dyDescent="0.35">
      <c r="A53" t="s">
        <v>207</v>
      </c>
      <c r="B53" t="s">
        <v>208</v>
      </c>
    </row>
    <row r="54" spans="1:2" x14ac:dyDescent="0.35">
      <c r="A54" t="s">
        <v>209</v>
      </c>
      <c r="B54" t="s">
        <v>210</v>
      </c>
    </row>
    <row r="55" spans="1:2" x14ac:dyDescent="0.35">
      <c r="A55" t="s">
        <v>211</v>
      </c>
      <c r="B55" t="s">
        <v>212</v>
      </c>
    </row>
    <row r="56" spans="1:2" x14ac:dyDescent="0.35">
      <c r="A56" t="s">
        <v>213</v>
      </c>
      <c r="B56" t="s">
        <v>214</v>
      </c>
    </row>
    <row r="57" spans="1:2" x14ac:dyDescent="0.35">
      <c r="A57" t="s">
        <v>215</v>
      </c>
      <c r="B57" t="s">
        <v>216</v>
      </c>
    </row>
    <row r="58" spans="1:2" x14ac:dyDescent="0.35">
      <c r="A58" t="s">
        <v>217</v>
      </c>
      <c r="B58" t="s">
        <v>218</v>
      </c>
    </row>
    <row r="59" spans="1:2" x14ac:dyDescent="0.35">
      <c r="A59" t="s">
        <v>219</v>
      </c>
      <c r="B59" t="s">
        <v>220</v>
      </c>
    </row>
    <row r="60" spans="1:2" x14ac:dyDescent="0.35">
      <c r="A60" t="s">
        <v>221</v>
      </c>
      <c r="B60" t="s">
        <v>222</v>
      </c>
    </row>
    <row r="61" spans="1:2" x14ac:dyDescent="0.35">
      <c r="A61" t="s">
        <v>223</v>
      </c>
      <c r="B61" t="s">
        <v>224</v>
      </c>
    </row>
    <row r="62" spans="1:2" x14ac:dyDescent="0.35">
      <c r="A62" t="s">
        <v>225</v>
      </c>
      <c r="B62" t="s">
        <v>226</v>
      </c>
    </row>
    <row r="63" spans="1:2" x14ac:dyDescent="0.35">
      <c r="A63" t="s">
        <v>227</v>
      </c>
      <c r="B63" t="s">
        <v>228</v>
      </c>
    </row>
    <row r="64" spans="1:2" x14ac:dyDescent="0.35">
      <c r="A64" t="s">
        <v>229</v>
      </c>
      <c r="B64" t="s">
        <v>230</v>
      </c>
    </row>
    <row r="65" spans="1:2" x14ac:dyDescent="0.35">
      <c r="A65" t="s">
        <v>231</v>
      </c>
      <c r="B65" t="s">
        <v>232</v>
      </c>
    </row>
    <row r="66" spans="1:2" x14ac:dyDescent="0.35">
      <c r="A66" t="s">
        <v>233</v>
      </c>
      <c r="B66" t="s">
        <v>234</v>
      </c>
    </row>
    <row r="67" spans="1:2" x14ac:dyDescent="0.35">
      <c r="A67" t="s">
        <v>235</v>
      </c>
      <c r="B67" t="s">
        <v>236</v>
      </c>
    </row>
    <row r="68" spans="1:2" x14ac:dyDescent="0.35">
      <c r="A68" t="s">
        <v>237</v>
      </c>
      <c r="B68" t="s">
        <v>238</v>
      </c>
    </row>
    <row r="69" spans="1:2" x14ac:dyDescent="0.35">
      <c r="A69" t="s">
        <v>239</v>
      </c>
      <c r="B69" t="s">
        <v>240</v>
      </c>
    </row>
    <row r="70" spans="1:2" x14ac:dyDescent="0.35">
      <c r="A70" t="s">
        <v>241</v>
      </c>
      <c r="B70" t="s">
        <v>242</v>
      </c>
    </row>
    <row r="71" spans="1:2" x14ac:dyDescent="0.35">
      <c r="A71" t="s">
        <v>243</v>
      </c>
      <c r="B71" t="s">
        <v>244</v>
      </c>
    </row>
    <row r="72" spans="1:2" x14ac:dyDescent="0.35">
      <c r="A72" t="s">
        <v>245</v>
      </c>
      <c r="B72" t="s">
        <v>246</v>
      </c>
    </row>
    <row r="73" spans="1:2" x14ac:dyDescent="0.35">
      <c r="A73" t="s">
        <v>247</v>
      </c>
      <c r="B73" t="s">
        <v>248</v>
      </c>
    </row>
    <row r="74" spans="1:2" x14ac:dyDescent="0.35">
      <c r="A74" t="s">
        <v>249</v>
      </c>
      <c r="B74" t="s">
        <v>250</v>
      </c>
    </row>
    <row r="75" spans="1:2" x14ac:dyDescent="0.35">
      <c r="A75" t="s">
        <v>251</v>
      </c>
      <c r="B75" t="s">
        <v>252</v>
      </c>
    </row>
    <row r="76" spans="1:2" x14ac:dyDescent="0.35">
      <c r="A76" t="s">
        <v>253</v>
      </c>
      <c r="B76" t="s">
        <v>254</v>
      </c>
    </row>
    <row r="77" spans="1:2" x14ac:dyDescent="0.35">
      <c r="A77" t="s">
        <v>255</v>
      </c>
      <c r="B77" t="s">
        <v>256</v>
      </c>
    </row>
    <row r="78" spans="1:2" x14ac:dyDescent="0.35">
      <c r="A78" t="s">
        <v>257</v>
      </c>
      <c r="B78" t="s">
        <v>258</v>
      </c>
    </row>
    <row r="79" spans="1:2" x14ac:dyDescent="0.35">
      <c r="A79" t="s">
        <v>259</v>
      </c>
      <c r="B79" t="s">
        <v>260</v>
      </c>
    </row>
    <row r="80" spans="1:2" x14ac:dyDescent="0.35">
      <c r="A80" t="s">
        <v>261</v>
      </c>
      <c r="B80" t="s">
        <v>262</v>
      </c>
    </row>
    <row r="81" spans="1:2" x14ac:dyDescent="0.35">
      <c r="A81" t="s">
        <v>263</v>
      </c>
      <c r="B81" t="s">
        <v>264</v>
      </c>
    </row>
    <row r="82" spans="1:2" x14ac:dyDescent="0.35">
      <c r="A82" t="s">
        <v>265</v>
      </c>
      <c r="B82" t="s">
        <v>266</v>
      </c>
    </row>
    <row r="83" spans="1:2" x14ac:dyDescent="0.35">
      <c r="A83" t="s">
        <v>267</v>
      </c>
      <c r="B83" t="s">
        <v>268</v>
      </c>
    </row>
    <row r="84" spans="1:2" x14ac:dyDescent="0.35">
      <c r="A84" t="s">
        <v>269</v>
      </c>
      <c r="B84" t="s">
        <v>270</v>
      </c>
    </row>
    <row r="85" spans="1:2" x14ac:dyDescent="0.35">
      <c r="A85" t="s">
        <v>271</v>
      </c>
      <c r="B85" t="s">
        <v>272</v>
      </c>
    </row>
    <row r="86" spans="1:2" x14ac:dyDescent="0.35">
      <c r="A86" t="s">
        <v>273</v>
      </c>
      <c r="B86" t="s">
        <v>274</v>
      </c>
    </row>
    <row r="87" spans="1:2" x14ac:dyDescent="0.35">
      <c r="A87" t="s">
        <v>275</v>
      </c>
      <c r="B87" t="s">
        <v>276</v>
      </c>
    </row>
    <row r="88" spans="1:2" x14ac:dyDescent="0.35">
      <c r="A88" t="s">
        <v>277</v>
      </c>
      <c r="B88" t="s">
        <v>278</v>
      </c>
    </row>
    <row r="89" spans="1:2" x14ac:dyDescent="0.35">
      <c r="A89" t="s">
        <v>279</v>
      </c>
      <c r="B89" t="s">
        <v>280</v>
      </c>
    </row>
    <row r="90" spans="1:2" x14ac:dyDescent="0.35">
      <c r="A90" t="s">
        <v>281</v>
      </c>
      <c r="B90" t="s">
        <v>282</v>
      </c>
    </row>
    <row r="91" spans="1:2" x14ac:dyDescent="0.35">
      <c r="A91" t="s">
        <v>283</v>
      </c>
      <c r="B91" t="s">
        <v>284</v>
      </c>
    </row>
    <row r="92" spans="1:2" x14ac:dyDescent="0.35">
      <c r="A92" t="s">
        <v>285</v>
      </c>
      <c r="B92" t="s">
        <v>286</v>
      </c>
    </row>
    <row r="93" spans="1:2" x14ac:dyDescent="0.35">
      <c r="A93" t="s">
        <v>287</v>
      </c>
      <c r="B93" t="s">
        <v>288</v>
      </c>
    </row>
    <row r="94" spans="1:2" x14ac:dyDescent="0.35">
      <c r="A94" t="s">
        <v>289</v>
      </c>
      <c r="B94" t="s">
        <v>290</v>
      </c>
    </row>
    <row r="95" spans="1:2" x14ac:dyDescent="0.35">
      <c r="A95" t="s">
        <v>291</v>
      </c>
      <c r="B95" t="s">
        <v>292</v>
      </c>
    </row>
    <row r="96" spans="1:2" x14ac:dyDescent="0.35">
      <c r="A96" t="s">
        <v>293</v>
      </c>
      <c r="B96" t="s">
        <v>294</v>
      </c>
    </row>
    <row r="97" spans="1:2" x14ac:dyDescent="0.35">
      <c r="A97" t="s">
        <v>295</v>
      </c>
      <c r="B97" t="s">
        <v>296</v>
      </c>
    </row>
    <row r="98" spans="1:2" x14ac:dyDescent="0.35">
      <c r="A98" t="s">
        <v>297</v>
      </c>
      <c r="B98" t="s">
        <v>298</v>
      </c>
    </row>
    <row r="99" spans="1:2" x14ac:dyDescent="0.35">
      <c r="A99" t="s">
        <v>299</v>
      </c>
      <c r="B99" t="s">
        <v>300</v>
      </c>
    </row>
    <row r="100" spans="1:2" x14ac:dyDescent="0.35">
      <c r="A100" t="s">
        <v>301</v>
      </c>
      <c r="B100" t="s">
        <v>302</v>
      </c>
    </row>
    <row r="101" spans="1:2" x14ac:dyDescent="0.35">
      <c r="A101" t="s">
        <v>303</v>
      </c>
      <c r="B101" t="s">
        <v>304</v>
      </c>
    </row>
    <row r="102" spans="1:2" x14ac:dyDescent="0.35">
      <c r="A102" t="s">
        <v>305</v>
      </c>
      <c r="B102" t="s">
        <v>306</v>
      </c>
    </row>
    <row r="103" spans="1:2" x14ac:dyDescent="0.35">
      <c r="A103" t="s">
        <v>307</v>
      </c>
      <c r="B103" t="s">
        <v>308</v>
      </c>
    </row>
    <row r="104" spans="1:2" x14ac:dyDescent="0.35">
      <c r="A104" t="s">
        <v>309</v>
      </c>
      <c r="B104" t="s">
        <v>310</v>
      </c>
    </row>
    <row r="105" spans="1:2" x14ac:dyDescent="0.35">
      <c r="A105" t="s">
        <v>311</v>
      </c>
      <c r="B105" t="s">
        <v>312</v>
      </c>
    </row>
    <row r="106" spans="1:2" x14ac:dyDescent="0.35">
      <c r="A106" t="s">
        <v>313</v>
      </c>
      <c r="B106" t="s">
        <v>314</v>
      </c>
    </row>
    <row r="107" spans="1:2" x14ac:dyDescent="0.35">
      <c r="A107" t="s">
        <v>315</v>
      </c>
      <c r="B107" t="s">
        <v>316</v>
      </c>
    </row>
    <row r="108" spans="1:2" x14ac:dyDescent="0.35">
      <c r="A108" t="s">
        <v>317</v>
      </c>
      <c r="B108" t="s">
        <v>318</v>
      </c>
    </row>
    <row r="109" spans="1:2" x14ac:dyDescent="0.35">
      <c r="A109" t="s">
        <v>319</v>
      </c>
      <c r="B109" t="s">
        <v>320</v>
      </c>
    </row>
    <row r="110" spans="1:2" x14ac:dyDescent="0.35">
      <c r="A110" t="s">
        <v>321</v>
      </c>
      <c r="B110" t="s">
        <v>322</v>
      </c>
    </row>
    <row r="111" spans="1:2" x14ac:dyDescent="0.35">
      <c r="A111" t="s">
        <v>323</v>
      </c>
      <c r="B111" t="s">
        <v>324</v>
      </c>
    </row>
    <row r="112" spans="1:2" x14ac:dyDescent="0.35">
      <c r="A112" t="s">
        <v>325</v>
      </c>
      <c r="B112" t="s">
        <v>326</v>
      </c>
    </row>
    <row r="113" spans="1:2" x14ac:dyDescent="0.35">
      <c r="A113" t="s">
        <v>327</v>
      </c>
      <c r="B113" t="s">
        <v>328</v>
      </c>
    </row>
    <row r="114" spans="1:2" x14ac:dyDescent="0.35">
      <c r="A114" t="s">
        <v>329</v>
      </c>
      <c r="B114" t="s">
        <v>330</v>
      </c>
    </row>
    <row r="115" spans="1:2" x14ac:dyDescent="0.35">
      <c r="A115" t="s">
        <v>331</v>
      </c>
      <c r="B115" t="s">
        <v>332</v>
      </c>
    </row>
    <row r="116" spans="1:2" x14ac:dyDescent="0.35">
      <c r="A116" t="s">
        <v>333</v>
      </c>
      <c r="B116" t="s">
        <v>334</v>
      </c>
    </row>
    <row r="117" spans="1:2" x14ac:dyDescent="0.35">
      <c r="A117" t="s">
        <v>335</v>
      </c>
      <c r="B117" t="s">
        <v>336</v>
      </c>
    </row>
    <row r="118" spans="1:2" x14ac:dyDescent="0.35">
      <c r="A118" t="s">
        <v>337</v>
      </c>
      <c r="B118" t="s">
        <v>338</v>
      </c>
    </row>
    <row r="119" spans="1:2" x14ac:dyDescent="0.35">
      <c r="A119" t="s">
        <v>339</v>
      </c>
      <c r="B119" t="s">
        <v>340</v>
      </c>
    </row>
    <row r="120" spans="1:2" x14ac:dyDescent="0.35">
      <c r="A120" t="s">
        <v>341</v>
      </c>
      <c r="B120" t="s">
        <v>342</v>
      </c>
    </row>
    <row r="121" spans="1:2" x14ac:dyDescent="0.35">
      <c r="A121" t="s">
        <v>343</v>
      </c>
      <c r="B121" t="s">
        <v>344</v>
      </c>
    </row>
    <row r="122" spans="1:2" x14ac:dyDescent="0.35">
      <c r="A122" t="s">
        <v>345</v>
      </c>
      <c r="B122" t="s">
        <v>346</v>
      </c>
    </row>
    <row r="123" spans="1:2" x14ac:dyDescent="0.35">
      <c r="A123" t="s">
        <v>347</v>
      </c>
      <c r="B123" t="s">
        <v>348</v>
      </c>
    </row>
    <row r="124" spans="1:2" x14ac:dyDescent="0.35">
      <c r="A124" t="s">
        <v>349</v>
      </c>
      <c r="B124" t="s">
        <v>350</v>
      </c>
    </row>
    <row r="125" spans="1:2" x14ac:dyDescent="0.35">
      <c r="A125" t="s">
        <v>351</v>
      </c>
      <c r="B125" t="s">
        <v>352</v>
      </c>
    </row>
    <row r="126" spans="1:2" x14ac:dyDescent="0.35">
      <c r="A126" t="s">
        <v>353</v>
      </c>
      <c r="B126" t="s">
        <v>354</v>
      </c>
    </row>
    <row r="127" spans="1:2" x14ac:dyDescent="0.35">
      <c r="A127" t="s">
        <v>355</v>
      </c>
      <c r="B127" t="s">
        <v>356</v>
      </c>
    </row>
    <row r="128" spans="1:2" x14ac:dyDescent="0.35">
      <c r="A128" t="s">
        <v>357</v>
      </c>
      <c r="B128" t="s">
        <v>358</v>
      </c>
    </row>
    <row r="129" spans="1:2" x14ac:dyDescent="0.35">
      <c r="A129" t="s">
        <v>359</v>
      </c>
      <c r="B129" t="s">
        <v>360</v>
      </c>
    </row>
    <row r="130" spans="1:2" x14ac:dyDescent="0.35">
      <c r="A130" t="s">
        <v>361</v>
      </c>
      <c r="B130" t="s">
        <v>362</v>
      </c>
    </row>
    <row r="131" spans="1:2" x14ac:dyDescent="0.35">
      <c r="A131" t="s">
        <v>363</v>
      </c>
      <c r="B131" t="s">
        <v>364</v>
      </c>
    </row>
    <row r="132" spans="1:2" x14ac:dyDescent="0.35">
      <c r="A132" t="s">
        <v>365</v>
      </c>
      <c r="B132" t="s">
        <v>366</v>
      </c>
    </row>
    <row r="133" spans="1:2" x14ac:dyDescent="0.35">
      <c r="A133" t="s">
        <v>367</v>
      </c>
      <c r="B133" t="s">
        <v>368</v>
      </c>
    </row>
    <row r="134" spans="1:2" x14ac:dyDescent="0.35">
      <c r="A134" t="s">
        <v>369</v>
      </c>
      <c r="B134" t="s">
        <v>370</v>
      </c>
    </row>
    <row r="135" spans="1:2" x14ac:dyDescent="0.35">
      <c r="A135" t="s">
        <v>371</v>
      </c>
      <c r="B135" t="s">
        <v>372</v>
      </c>
    </row>
    <row r="136" spans="1:2" x14ac:dyDescent="0.35">
      <c r="A136" t="s">
        <v>373</v>
      </c>
      <c r="B136" t="s">
        <v>374</v>
      </c>
    </row>
    <row r="137" spans="1:2" x14ac:dyDescent="0.35">
      <c r="A137" t="s">
        <v>375</v>
      </c>
      <c r="B137" t="s">
        <v>376</v>
      </c>
    </row>
    <row r="138" spans="1:2" x14ac:dyDescent="0.35">
      <c r="A138" t="s">
        <v>377</v>
      </c>
      <c r="B138" t="s">
        <v>378</v>
      </c>
    </row>
    <row r="139" spans="1:2" x14ac:dyDescent="0.35">
      <c r="A139" t="s">
        <v>379</v>
      </c>
      <c r="B139" t="s">
        <v>380</v>
      </c>
    </row>
    <row r="140" spans="1:2" x14ac:dyDescent="0.35">
      <c r="A140" t="s">
        <v>381</v>
      </c>
      <c r="B140" t="s">
        <v>382</v>
      </c>
    </row>
    <row r="141" spans="1:2" x14ac:dyDescent="0.35">
      <c r="A141" t="s">
        <v>383</v>
      </c>
      <c r="B141" t="s">
        <v>384</v>
      </c>
    </row>
    <row r="142" spans="1:2" x14ac:dyDescent="0.35">
      <c r="A142" t="s">
        <v>385</v>
      </c>
      <c r="B142" t="s">
        <v>386</v>
      </c>
    </row>
    <row r="143" spans="1:2" x14ac:dyDescent="0.35">
      <c r="A143" t="s">
        <v>387</v>
      </c>
      <c r="B143" t="s">
        <v>388</v>
      </c>
    </row>
    <row r="144" spans="1:2" x14ac:dyDescent="0.35">
      <c r="A144" t="s">
        <v>389</v>
      </c>
      <c r="B144" t="s">
        <v>390</v>
      </c>
    </row>
    <row r="145" spans="1:2" x14ac:dyDescent="0.35">
      <c r="A145" t="s">
        <v>391</v>
      </c>
      <c r="B145" t="s">
        <v>392</v>
      </c>
    </row>
    <row r="146" spans="1:2" x14ac:dyDescent="0.35">
      <c r="A146" t="s">
        <v>393</v>
      </c>
      <c r="B146" t="s">
        <v>394</v>
      </c>
    </row>
    <row r="147" spans="1:2" x14ac:dyDescent="0.35">
      <c r="A147" t="s">
        <v>395</v>
      </c>
      <c r="B147" t="s">
        <v>396</v>
      </c>
    </row>
    <row r="148" spans="1:2" x14ac:dyDescent="0.35">
      <c r="A148" t="s">
        <v>397</v>
      </c>
      <c r="B148" t="s">
        <v>398</v>
      </c>
    </row>
    <row r="149" spans="1:2" x14ac:dyDescent="0.35">
      <c r="A149" t="s">
        <v>399</v>
      </c>
      <c r="B149" t="s">
        <v>400</v>
      </c>
    </row>
    <row r="150" spans="1:2" x14ac:dyDescent="0.35">
      <c r="A150" t="s">
        <v>401</v>
      </c>
      <c r="B150" t="s">
        <v>402</v>
      </c>
    </row>
    <row r="151" spans="1:2" x14ac:dyDescent="0.35">
      <c r="A151" t="s">
        <v>403</v>
      </c>
      <c r="B151" t="s">
        <v>404</v>
      </c>
    </row>
    <row r="152" spans="1:2" x14ac:dyDescent="0.35">
      <c r="A152" t="s">
        <v>405</v>
      </c>
      <c r="B152" t="s">
        <v>406</v>
      </c>
    </row>
    <row r="153" spans="1:2" x14ac:dyDescent="0.35">
      <c r="A153" t="s">
        <v>407</v>
      </c>
      <c r="B153" t="s">
        <v>408</v>
      </c>
    </row>
    <row r="154" spans="1:2" x14ac:dyDescent="0.35">
      <c r="A154" t="s">
        <v>409</v>
      </c>
      <c r="B154" t="s">
        <v>410</v>
      </c>
    </row>
  </sheetData>
  <sheetProtection algorithmName="SHA-512" hashValue="N/FOmeAq0R3tlU7wiYuBPiZdEZ9y8VOpJcuX3tJ6l1rwXtsKXNy3oSMja2YzjHBRHKcd1eXA9D+iIbPbloHWwg==" saltValue="vP5uUPkqLZS9UOk0snTHqw==" spinCount="100000" sheet="1" objects="1" scenarios="1"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6284B-924B-43F7-9F6E-BEEBB7E82EE2}">
  <dimension ref="A1:A7"/>
  <sheetViews>
    <sheetView workbookViewId="0">
      <selection activeCell="A2" sqref="A2"/>
    </sheetView>
  </sheetViews>
  <sheetFormatPr defaultRowHeight="14.5" x14ac:dyDescent="0.35"/>
  <cols>
    <col min="1" max="1" width="37.1796875" customWidth="1"/>
  </cols>
  <sheetData>
    <row r="1" spans="1:1" x14ac:dyDescent="0.35">
      <c r="A1" t="s">
        <v>411</v>
      </c>
    </row>
    <row r="3" spans="1:1" ht="43.5" x14ac:dyDescent="0.35">
      <c r="A3" s="70" t="s">
        <v>581</v>
      </c>
    </row>
    <row r="4" spans="1:1" ht="58" x14ac:dyDescent="0.35">
      <c r="A4" s="70" t="s">
        <v>578</v>
      </c>
    </row>
    <row r="5" spans="1:1" ht="58" x14ac:dyDescent="0.35">
      <c r="A5" s="70" t="s">
        <v>558</v>
      </c>
    </row>
    <row r="6" spans="1:1" ht="43.5" x14ac:dyDescent="0.35">
      <c r="A6" s="70" t="s">
        <v>412</v>
      </c>
    </row>
    <row r="7" spans="1:1" ht="43.5" x14ac:dyDescent="0.35">
      <c r="A7" s="70" t="s">
        <v>413</v>
      </c>
    </row>
  </sheetData>
  <sheetProtection algorithmName="SHA-512" hashValue="at9gcq+VOQAAY3LOd9VZmKJC/PonbclpLUvEL8w+NfwE5ihhlQ2hXWOEHv059ADq9L3OliY4vds5f7WqXCmT2A==" saltValue="VyQ1FBZTjEVyN6EjPXElDQ==" spinCount="100000"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D9EF0-2683-46C5-A4E7-3AC90C1C3AAD}">
  <sheetPr codeName="Sheet4"/>
  <dimension ref="A1:EU5"/>
  <sheetViews>
    <sheetView workbookViewId="0">
      <selection activeCell="B6" sqref="B6"/>
    </sheetView>
  </sheetViews>
  <sheetFormatPr defaultRowHeight="14.5" x14ac:dyDescent="0.35"/>
  <cols>
    <col min="1" max="1" width="13.453125" customWidth="1"/>
    <col min="2" max="2" width="10.453125" customWidth="1"/>
    <col min="3" max="3" width="9.81640625" customWidth="1"/>
    <col min="6" max="6" width="8.7265625" customWidth="1"/>
    <col min="132" max="132" width="8.7265625" customWidth="1"/>
    <col min="148" max="148" width="8.7265625" customWidth="1"/>
  </cols>
  <sheetData>
    <row r="1" spans="1:151" x14ac:dyDescent="0.35">
      <c r="A1" t="s">
        <v>414</v>
      </c>
      <c r="B1" t="s">
        <v>415</v>
      </c>
      <c r="C1" t="s">
        <v>416</v>
      </c>
      <c r="D1" t="s">
        <v>417</v>
      </c>
      <c r="E1" t="s">
        <v>417</v>
      </c>
      <c r="F1" t="s">
        <v>418</v>
      </c>
      <c r="G1" t="s">
        <v>418</v>
      </c>
      <c r="H1" t="s">
        <v>418</v>
      </c>
      <c r="I1" t="s">
        <v>418</v>
      </c>
      <c r="J1" t="s">
        <v>418</v>
      </c>
      <c r="K1" t="s">
        <v>418</v>
      </c>
      <c r="L1" t="s">
        <v>418</v>
      </c>
      <c r="M1" t="s">
        <v>418</v>
      </c>
      <c r="N1" t="s">
        <v>418</v>
      </c>
      <c r="O1" t="s">
        <v>418</v>
      </c>
      <c r="P1" t="s">
        <v>418</v>
      </c>
      <c r="Q1" t="s">
        <v>418</v>
      </c>
      <c r="R1" t="s">
        <v>418</v>
      </c>
      <c r="S1" t="s">
        <v>418</v>
      </c>
      <c r="T1" t="s">
        <v>418</v>
      </c>
      <c r="U1" t="s">
        <v>418</v>
      </c>
      <c r="V1" t="s">
        <v>418</v>
      </c>
      <c r="W1" t="s">
        <v>418</v>
      </c>
      <c r="X1" t="s">
        <v>418</v>
      </c>
      <c r="Y1" t="s">
        <v>418</v>
      </c>
      <c r="Z1" t="s">
        <v>418</v>
      </c>
      <c r="AA1" t="s">
        <v>418</v>
      </c>
      <c r="AB1" t="s">
        <v>418</v>
      </c>
      <c r="AC1" t="s">
        <v>418</v>
      </c>
      <c r="AD1" t="s">
        <v>418</v>
      </c>
      <c r="AE1" t="s">
        <v>418</v>
      </c>
      <c r="AF1" t="s">
        <v>418</v>
      </c>
      <c r="AG1" t="s">
        <v>418</v>
      </c>
      <c r="AH1" t="s">
        <v>418</v>
      </c>
      <c r="AI1" t="s">
        <v>418</v>
      </c>
      <c r="AJ1" t="s">
        <v>418</v>
      </c>
      <c r="AK1" t="s">
        <v>418</v>
      </c>
      <c r="AL1" t="s">
        <v>418</v>
      </c>
      <c r="AM1" t="s">
        <v>418</v>
      </c>
      <c r="AN1" t="s">
        <v>418</v>
      </c>
      <c r="AO1" t="s">
        <v>418</v>
      </c>
      <c r="AP1" t="s">
        <v>418</v>
      </c>
      <c r="AQ1" t="s">
        <v>418</v>
      </c>
      <c r="AR1" t="s">
        <v>418</v>
      </c>
      <c r="AS1" t="s">
        <v>418</v>
      </c>
      <c r="AT1" t="s">
        <v>418</v>
      </c>
      <c r="AU1" t="s">
        <v>418</v>
      </c>
      <c r="AV1" t="s">
        <v>418</v>
      </c>
      <c r="AW1" t="s">
        <v>418</v>
      </c>
      <c r="AX1" t="s">
        <v>418</v>
      </c>
      <c r="AY1" t="s">
        <v>418</v>
      </c>
      <c r="AZ1" t="s">
        <v>418</v>
      </c>
      <c r="BA1" t="s">
        <v>418</v>
      </c>
      <c r="BB1" t="s">
        <v>418</v>
      </c>
      <c r="BC1" t="s">
        <v>418</v>
      </c>
      <c r="BD1" t="s">
        <v>418</v>
      </c>
      <c r="BE1" t="s">
        <v>418</v>
      </c>
      <c r="BF1" t="s">
        <v>418</v>
      </c>
      <c r="BG1" t="s">
        <v>418</v>
      </c>
      <c r="BH1" t="s">
        <v>418</v>
      </c>
      <c r="BI1" t="s">
        <v>418</v>
      </c>
      <c r="BJ1" t="s">
        <v>418</v>
      </c>
      <c r="BK1" t="s">
        <v>418</v>
      </c>
      <c r="BL1" t="s">
        <v>418</v>
      </c>
      <c r="BM1" t="s">
        <v>418</v>
      </c>
      <c r="BN1" t="s">
        <v>418</v>
      </c>
      <c r="BO1" t="s">
        <v>418</v>
      </c>
      <c r="BP1" t="s">
        <v>418</v>
      </c>
      <c r="BQ1" t="s">
        <v>418</v>
      </c>
      <c r="BR1" t="s">
        <v>418</v>
      </c>
      <c r="BS1" t="s">
        <v>418</v>
      </c>
      <c r="BT1" t="s">
        <v>418</v>
      </c>
      <c r="BU1" t="s">
        <v>418</v>
      </c>
      <c r="BV1" t="s">
        <v>418</v>
      </c>
      <c r="BW1" t="s">
        <v>418</v>
      </c>
      <c r="BX1" t="s">
        <v>418</v>
      </c>
      <c r="BY1" t="s">
        <v>418</v>
      </c>
      <c r="BZ1" t="s">
        <v>419</v>
      </c>
      <c r="CA1" t="s">
        <v>419</v>
      </c>
      <c r="CB1" t="s">
        <v>419</v>
      </c>
      <c r="CC1" t="s">
        <v>419</v>
      </c>
      <c r="CD1" t="s">
        <v>419</v>
      </c>
      <c r="CE1" t="s">
        <v>419</v>
      </c>
      <c r="CF1" t="s">
        <v>419</v>
      </c>
      <c r="CG1" t="s">
        <v>419</v>
      </c>
      <c r="CH1" t="s">
        <v>419</v>
      </c>
      <c r="CI1" t="s">
        <v>419</v>
      </c>
      <c r="CJ1" t="s">
        <v>419</v>
      </c>
      <c r="CK1" t="s">
        <v>419</v>
      </c>
      <c r="CL1" t="s">
        <v>419</v>
      </c>
      <c r="CM1" t="s">
        <v>419</v>
      </c>
      <c r="CN1" t="s">
        <v>419</v>
      </c>
      <c r="CO1" t="s">
        <v>419</v>
      </c>
      <c r="CP1" t="s">
        <v>419</v>
      </c>
      <c r="CQ1" t="s">
        <v>419</v>
      </c>
      <c r="CR1" t="s">
        <v>419</v>
      </c>
      <c r="CS1" t="s">
        <v>419</v>
      </c>
      <c r="CT1" t="s">
        <v>419</v>
      </c>
      <c r="CU1" t="s">
        <v>419</v>
      </c>
      <c r="CV1" t="s">
        <v>419</v>
      </c>
      <c r="CW1" t="s">
        <v>419</v>
      </c>
      <c r="CX1" t="s">
        <v>419</v>
      </c>
      <c r="CY1" t="s">
        <v>419</v>
      </c>
      <c r="CZ1" t="s">
        <v>419</v>
      </c>
      <c r="DA1" t="s">
        <v>419</v>
      </c>
      <c r="DB1" t="s">
        <v>419</v>
      </c>
      <c r="DC1" t="s">
        <v>419</v>
      </c>
      <c r="DD1" t="s">
        <v>419</v>
      </c>
      <c r="DE1" t="s">
        <v>419</v>
      </c>
      <c r="DF1" t="s">
        <v>419</v>
      </c>
      <c r="DG1" t="s">
        <v>419</v>
      </c>
      <c r="DH1" t="s">
        <v>419</v>
      </c>
      <c r="DI1" t="s">
        <v>419</v>
      </c>
      <c r="DJ1" t="s">
        <v>419</v>
      </c>
      <c r="DK1" t="s">
        <v>419</v>
      </c>
      <c r="DL1" t="s">
        <v>419</v>
      </c>
      <c r="DM1" t="s">
        <v>419</v>
      </c>
      <c r="DN1" t="s">
        <v>419</v>
      </c>
      <c r="DO1" t="s">
        <v>419</v>
      </c>
      <c r="DP1" t="s">
        <v>419</v>
      </c>
      <c r="DQ1" t="s">
        <v>419</v>
      </c>
      <c r="DR1" t="s">
        <v>419</v>
      </c>
      <c r="DS1" t="s">
        <v>419</v>
      </c>
      <c r="DT1" t="s">
        <v>419</v>
      </c>
      <c r="DU1" t="s">
        <v>419</v>
      </c>
      <c r="DV1" t="s">
        <v>419</v>
      </c>
      <c r="DW1" t="s">
        <v>419</v>
      </c>
      <c r="DX1" t="s">
        <v>419</v>
      </c>
      <c r="DY1" t="s">
        <v>419</v>
      </c>
      <c r="DZ1" t="s">
        <v>419</v>
      </c>
      <c r="EA1" t="s">
        <v>419</v>
      </c>
      <c r="EB1" t="s">
        <v>419</v>
      </c>
      <c r="EC1" t="s">
        <v>419</v>
      </c>
      <c r="ED1" t="s">
        <v>419</v>
      </c>
      <c r="EE1" t="s">
        <v>419</v>
      </c>
      <c r="EF1" t="s">
        <v>419</v>
      </c>
      <c r="EG1" t="s">
        <v>419</v>
      </c>
      <c r="EH1" t="s">
        <v>419</v>
      </c>
      <c r="EI1" t="s">
        <v>419</v>
      </c>
      <c r="EJ1" t="s">
        <v>419</v>
      </c>
      <c r="EK1" t="s">
        <v>419</v>
      </c>
      <c r="EL1" t="s">
        <v>419</v>
      </c>
      <c r="EM1" t="s">
        <v>419</v>
      </c>
      <c r="EN1" t="s">
        <v>419</v>
      </c>
      <c r="EO1" t="s">
        <v>419</v>
      </c>
      <c r="EP1" t="s">
        <v>419</v>
      </c>
      <c r="EQ1" t="s">
        <v>419</v>
      </c>
      <c r="ER1" t="s">
        <v>419</v>
      </c>
      <c r="ES1" t="s">
        <v>419</v>
      </c>
      <c r="ET1" s="46" t="s">
        <v>420</v>
      </c>
      <c r="EU1" s="43" t="s">
        <v>420</v>
      </c>
    </row>
    <row r="2" spans="1:151" x14ac:dyDescent="0.35">
      <c r="A2" t="s">
        <v>421</v>
      </c>
      <c r="B2">
        <v>1</v>
      </c>
      <c r="C2">
        <v>1</v>
      </c>
      <c r="D2">
        <v>1</v>
      </c>
      <c r="E2">
        <v>2</v>
      </c>
      <c r="F2">
        <v>1</v>
      </c>
      <c r="G2">
        <v>2</v>
      </c>
      <c r="H2">
        <v>3</v>
      </c>
      <c r="I2">
        <v>4</v>
      </c>
      <c r="J2">
        <v>5</v>
      </c>
      <c r="K2">
        <v>6</v>
      </c>
      <c r="L2">
        <v>7</v>
      </c>
      <c r="M2">
        <v>8</v>
      </c>
      <c r="N2">
        <v>9</v>
      </c>
      <c r="O2">
        <v>10</v>
      </c>
      <c r="P2">
        <v>11</v>
      </c>
      <c r="Q2">
        <v>12</v>
      </c>
      <c r="R2">
        <v>13</v>
      </c>
      <c r="S2">
        <v>14</v>
      </c>
      <c r="T2">
        <v>15</v>
      </c>
      <c r="U2">
        <v>16</v>
      </c>
      <c r="V2">
        <v>17</v>
      </c>
      <c r="W2">
        <v>18</v>
      </c>
      <c r="X2">
        <v>19</v>
      </c>
      <c r="Y2">
        <v>20</v>
      </c>
      <c r="Z2">
        <v>21</v>
      </c>
      <c r="AA2">
        <v>22</v>
      </c>
      <c r="AB2">
        <v>23</v>
      </c>
      <c r="AC2">
        <v>24</v>
      </c>
      <c r="AD2">
        <v>25</v>
      </c>
      <c r="AE2">
        <v>26</v>
      </c>
      <c r="AF2">
        <v>27</v>
      </c>
      <c r="AG2">
        <v>28</v>
      </c>
      <c r="AH2">
        <v>29</v>
      </c>
      <c r="AI2">
        <v>30</v>
      </c>
      <c r="AJ2">
        <v>31</v>
      </c>
      <c r="AK2">
        <v>32</v>
      </c>
      <c r="AL2">
        <v>33</v>
      </c>
      <c r="AM2">
        <v>34</v>
      </c>
      <c r="AN2">
        <v>35</v>
      </c>
      <c r="AO2">
        <v>36</v>
      </c>
      <c r="AP2">
        <v>37</v>
      </c>
      <c r="AQ2">
        <v>38</v>
      </c>
      <c r="AR2">
        <v>39</v>
      </c>
      <c r="AS2">
        <v>40</v>
      </c>
      <c r="AT2">
        <v>41</v>
      </c>
      <c r="AU2">
        <v>42</v>
      </c>
      <c r="AV2">
        <v>43</v>
      </c>
      <c r="AW2">
        <v>44</v>
      </c>
      <c r="AX2">
        <v>45</v>
      </c>
      <c r="AY2">
        <v>46</v>
      </c>
      <c r="AZ2">
        <v>47</v>
      </c>
      <c r="BA2">
        <v>48</v>
      </c>
      <c r="BB2">
        <v>49</v>
      </c>
      <c r="BC2">
        <v>50</v>
      </c>
      <c r="BD2">
        <v>51</v>
      </c>
      <c r="BE2">
        <v>52</v>
      </c>
      <c r="BF2">
        <v>53</v>
      </c>
      <c r="BG2">
        <v>54</v>
      </c>
      <c r="BH2">
        <v>55</v>
      </c>
      <c r="BI2">
        <v>56</v>
      </c>
      <c r="BJ2">
        <v>57</v>
      </c>
      <c r="BK2">
        <v>58</v>
      </c>
      <c r="BL2">
        <v>59</v>
      </c>
      <c r="BM2">
        <v>60</v>
      </c>
      <c r="BN2">
        <v>61</v>
      </c>
      <c r="BO2">
        <v>62</v>
      </c>
      <c r="BP2">
        <v>63</v>
      </c>
      <c r="BQ2">
        <v>64</v>
      </c>
      <c r="BR2">
        <v>65</v>
      </c>
      <c r="BS2">
        <v>66</v>
      </c>
      <c r="BT2">
        <v>67</v>
      </c>
      <c r="BU2">
        <v>68</v>
      </c>
      <c r="BV2">
        <v>69</v>
      </c>
      <c r="BW2">
        <v>70</v>
      </c>
      <c r="BX2">
        <v>71</v>
      </c>
      <c r="BY2">
        <v>72</v>
      </c>
      <c r="BZ2">
        <v>1</v>
      </c>
      <c r="CA2">
        <v>2</v>
      </c>
      <c r="CB2">
        <v>3</v>
      </c>
      <c r="CC2">
        <v>4</v>
      </c>
      <c r="CD2">
        <v>5</v>
      </c>
      <c r="CE2">
        <v>6</v>
      </c>
      <c r="CF2">
        <v>7</v>
      </c>
      <c r="CG2">
        <v>8</v>
      </c>
      <c r="CH2">
        <v>9</v>
      </c>
      <c r="CI2">
        <v>10</v>
      </c>
      <c r="CJ2">
        <v>11</v>
      </c>
      <c r="CK2">
        <v>12</v>
      </c>
      <c r="CL2">
        <v>13</v>
      </c>
      <c r="CM2">
        <v>14</v>
      </c>
      <c r="CN2">
        <v>15</v>
      </c>
      <c r="CO2">
        <v>16</v>
      </c>
      <c r="CP2">
        <v>17</v>
      </c>
      <c r="CQ2">
        <v>18</v>
      </c>
      <c r="CR2">
        <v>19</v>
      </c>
      <c r="CS2">
        <v>20</v>
      </c>
      <c r="CT2">
        <v>21</v>
      </c>
      <c r="CU2">
        <v>22</v>
      </c>
      <c r="CV2">
        <v>23</v>
      </c>
      <c r="CW2">
        <v>24</v>
      </c>
      <c r="CX2">
        <v>25</v>
      </c>
      <c r="CY2">
        <v>26</v>
      </c>
      <c r="CZ2">
        <v>27</v>
      </c>
      <c r="DA2">
        <v>28</v>
      </c>
      <c r="DB2">
        <v>29</v>
      </c>
      <c r="DC2">
        <v>30</v>
      </c>
      <c r="DD2">
        <v>31</v>
      </c>
      <c r="DE2">
        <v>32</v>
      </c>
      <c r="DF2">
        <v>33</v>
      </c>
      <c r="DG2">
        <v>34</v>
      </c>
      <c r="DH2">
        <v>35</v>
      </c>
      <c r="DI2">
        <v>36</v>
      </c>
      <c r="DJ2">
        <v>37</v>
      </c>
      <c r="DK2">
        <v>38</v>
      </c>
      <c r="DL2">
        <v>39</v>
      </c>
      <c r="DM2">
        <v>40</v>
      </c>
      <c r="DN2">
        <v>41</v>
      </c>
      <c r="DO2">
        <v>42</v>
      </c>
      <c r="DP2">
        <v>43</v>
      </c>
      <c r="DQ2">
        <v>44</v>
      </c>
      <c r="DR2">
        <v>45</v>
      </c>
      <c r="DS2">
        <v>46</v>
      </c>
      <c r="DT2">
        <v>47</v>
      </c>
      <c r="DU2">
        <v>48</v>
      </c>
      <c r="DV2">
        <v>49</v>
      </c>
      <c r="DW2">
        <v>50</v>
      </c>
      <c r="DX2">
        <v>51</v>
      </c>
      <c r="DY2">
        <v>52</v>
      </c>
      <c r="DZ2">
        <v>53</v>
      </c>
      <c r="EA2">
        <v>54</v>
      </c>
      <c r="EB2">
        <v>55</v>
      </c>
      <c r="EC2">
        <v>56</v>
      </c>
      <c r="ED2">
        <v>57</v>
      </c>
      <c r="EE2">
        <v>58</v>
      </c>
      <c r="EF2">
        <v>59</v>
      </c>
      <c r="EG2">
        <v>60</v>
      </c>
      <c r="EH2">
        <v>61</v>
      </c>
      <c r="EI2">
        <v>62</v>
      </c>
      <c r="EJ2">
        <v>63</v>
      </c>
      <c r="EK2">
        <v>64</v>
      </c>
      <c r="EL2">
        <v>65</v>
      </c>
      <c r="EM2">
        <v>66</v>
      </c>
      <c r="EN2">
        <v>67</v>
      </c>
      <c r="EO2">
        <v>68</v>
      </c>
      <c r="EP2">
        <v>69</v>
      </c>
      <c r="EQ2">
        <v>70</v>
      </c>
      <c r="ER2">
        <v>71</v>
      </c>
      <c r="ES2">
        <v>72</v>
      </c>
      <c r="ET2" s="46">
        <v>1</v>
      </c>
      <c r="EU2" s="43">
        <v>2</v>
      </c>
    </row>
    <row r="3" spans="1:151" x14ac:dyDescent="0.35">
      <c r="A3" t="s">
        <v>422</v>
      </c>
      <c r="B3" t="str">
        <f>B1&amp;"."&amp;B2</f>
        <v>LANAME.1</v>
      </c>
      <c r="C3" t="str">
        <f t="shared" ref="C3:BN3" si="0">C1&amp;"."&amp;C2</f>
        <v>LAONSCODE.1</v>
      </c>
      <c r="D3" t="str">
        <f t="shared" si="0"/>
        <v>CONTACT.1</v>
      </c>
      <c r="E3" t="str">
        <f t="shared" si="0"/>
        <v>CONTACT.2</v>
      </c>
      <c r="F3" t="str">
        <f t="shared" si="0"/>
        <v>COMMISSIONED.1</v>
      </c>
      <c r="G3" t="str">
        <f t="shared" si="0"/>
        <v>COMMISSIONED.2</v>
      </c>
      <c r="H3" t="str">
        <f t="shared" si="0"/>
        <v>COMMISSIONED.3</v>
      </c>
      <c r="I3" t="str">
        <f t="shared" si="0"/>
        <v>COMMISSIONED.4</v>
      </c>
      <c r="J3" t="str">
        <f t="shared" si="0"/>
        <v>COMMISSIONED.5</v>
      </c>
      <c r="K3" t="str">
        <f t="shared" si="0"/>
        <v>COMMISSIONED.6</v>
      </c>
      <c r="L3" t="str">
        <f t="shared" si="0"/>
        <v>COMMISSIONED.7</v>
      </c>
      <c r="M3" t="str">
        <f t="shared" si="0"/>
        <v>COMMISSIONED.8</v>
      </c>
      <c r="N3" t="str">
        <f t="shared" si="0"/>
        <v>COMMISSIONED.9</v>
      </c>
      <c r="O3" t="str">
        <f t="shared" si="0"/>
        <v>COMMISSIONED.10</v>
      </c>
      <c r="P3" t="str">
        <f t="shared" si="0"/>
        <v>COMMISSIONED.11</v>
      </c>
      <c r="Q3" t="str">
        <f t="shared" si="0"/>
        <v>COMMISSIONED.12</v>
      </c>
      <c r="R3" t="str">
        <f t="shared" si="0"/>
        <v>COMMISSIONED.13</v>
      </c>
      <c r="S3" t="str">
        <f t="shared" si="0"/>
        <v>COMMISSIONED.14</v>
      </c>
      <c r="T3" t="str">
        <f t="shared" si="0"/>
        <v>COMMISSIONED.15</v>
      </c>
      <c r="U3" t="str">
        <f t="shared" si="0"/>
        <v>COMMISSIONED.16</v>
      </c>
      <c r="V3" t="str">
        <f t="shared" si="0"/>
        <v>COMMISSIONED.17</v>
      </c>
      <c r="W3" t="str">
        <f t="shared" si="0"/>
        <v>COMMISSIONED.18</v>
      </c>
      <c r="X3" t="str">
        <f t="shared" si="0"/>
        <v>COMMISSIONED.19</v>
      </c>
      <c r="Y3" t="str">
        <f t="shared" si="0"/>
        <v>COMMISSIONED.20</v>
      </c>
      <c r="Z3" t="str">
        <f t="shared" si="0"/>
        <v>COMMISSIONED.21</v>
      </c>
      <c r="AA3" t="str">
        <f t="shared" si="0"/>
        <v>COMMISSIONED.22</v>
      </c>
      <c r="AB3" t="str">
        <f t="shared" si="0"/>
        <v>COMMISSIONED.23</v>
      </c>
      <c r="AC3" t="str">
        <f t="shared" si="0"/>
        <v>COMMISSIONED.24</v>
      </c>
      <c r="AD3" t="str">
        <f t="shared" si="0"/>
        <v>COMMISSIONED.25</v>
      </c>
      <c r="AE3" t="str">
        <f t="shared" si="0"/>
        <v>COMMISSIONED.26</v>
      </c>
      <c r="AF3" t="str">
        <f t="shared" si="0"/>
        <v>COMMISSIONED.27</v>
      </c>
      <c r="AG3" t="str">
        <f t="shared" si="0"/>
        <v>COMMISSIONED.28</v>
      </c>
      <c r="AH3" t="str">
        <f t="shared" si="0"/>
        <v>COMMISSIONED.29</v>
      </c>
      <c r="AI3" t="str">
        <f t="shared" si="0"/>
        <v>COMMISSIONED.30</v>
      </c>
      <c r="AJ3" t="str">
        <f t="shared" si="0"/>
        <v>COMMISSIONED.31</v>
      </c>
      <c r="AK3" t="str">
        <f t="shared" si="0"/>
        <v>COMMISSIONED.32</v>
      </c>
      <c r="AL3" t="str">
        <f t="shared" si="0"/>
        <v>COMMISSIONED.33</v>
      </c>
      <c r="AM3" t="str">
        <f t="shared" si="0"/>
        <v>COMMISSIONED.34</v>
      </c>
      <c r="AN3" t="str">
        <f t="shared" si="0"/>
        <v>COMMISSIONED.35</v>
      </c>
      <c r="AO3" t="str">
        <f t="shared" si="0"/>
        <v>COMMISSIONED.36</v>
      </c>
      <c r="AP3" t="str">
        <f t="shared" si="0"/>
        <v>COMMISSIONED.37</v>
      </c>
      <c r="AQ3" t="str">
        <f t="shared" si="0"/>
        <v>COMMISSIONED.38</v>
      </c>
      <c r="AR3" t="str">
        <f t="shared" si="0"/>
        <v>COMMISSIONED.39</v>
      </c>
      <c r="AS3" t="str">
        <f t="shared" si="0"/>
        <v>COMMISSIONED.40</v>
      </c>
      <c r="AT3" t="str">
        <f t="shared" si="0"/>
        <v>COMMISSIONED.41</v>
      </c>
      <c r="AU3" t="str">
        <f t="shared" si="0"/>
        <v>COMMISSIONED.42</v>
      </c>
      <c r="AV3" t="str">
        <f t="shared" si="0"/>
        <v>COMMISSIONED.43</v>
      </c>
      <c r="AW3" t="str">
        <f t="shared" si="0"/>
        <v>COMMISSIONED.44</v>
      </c>
      <c r="AX3" t="str">
        <f t="shared" si="0"/>
        <v>COMMISSIONED.45</v>
      </c>
      <c r="AY3" t="str">
        <f t="shared" si="0"/>
        <v>COMMISSIONED.46</v>
      </c>
      <c r="AZ3" t="str">
        <f t="shared" si="0"/>
        <v>COMMISSIONED.47</v>
      </c>
      <c r="BA3" t="str">
        <f t="shared" si="0"/>
        <v>COMMISSIONED.48</v>
      </c>
      <c r="BB3" t="str">
        <f t="shared" si="0"/>
        <v>COMMISSIONED.49</v>
      </c>
      <c r="BC3" t="str">
        <f t="shared" si="0"/>
        <v>COMMISSIONED.50</v>
      </c>
      <c r="BD3" t="str">
        <f t="shared" si="0"/>
        <v>COMMISSIONED.51</v>
      </c>
      <c r="BE3" t="str">
        <f t="shared" si="0"/>
        <v>COMMISSIONED.52</v>
      </c>
      <c r="BF3" t="str">
        <f t="shared" si="0"/>
        <v>COMMISSIONED.53</v>
      </c>
      <c r="BG3" t="str">
        <f t="shared" si="0"/>
        <v>COMMISSIONED.54</v>
      </c>
      <c r="BH3" t="str">
        <f t="shared" si="0"/>
        <v>COMMISSIONED.55</v>
      </c>
      <c r="BI3" t="str">
        <f t="shared" si="0"/>
        <v>COMMISSIONED.56</v>
      </c>
      <c r="BJ3" t="str">
        <f t="shared" si="0"/>
        <v>COMMISSIONED.57</v>
      </c>
      <c r="BK3" t="str">
        <f t="shared" si="0"/>
        <v>COMMISSIONED.58</v>
      </c>
      <c r="BL3" t="str">
        <f t="shared" si="0"/>
        <v>COMMISSIONED.59</v>
      </c>
      <c r="BM3" t="str">
        <f t="shared" si="0"/>
        <v>COMMISSIONED.60</v>
      </c>
      <c r="BN3" t="str">
        <f t="shared" si="0"/>
        <v>COMMISSIONED.61</v>
      </c>
      <c r="BO3" t="str">
        <f t="shared" ref="BO3:DZ3" si="1">BO1&amp;"."&amp;BO2</f>
        <v>COMMISSIONED.62</v>
      </c>
      <c r="BP3" t="str">
        <f t="shared" si="1"/>
        <v>COMMISSIONED.63</v>
      </c>
      <c r="BQ3" t="str">
        <f t="shared" si="1"/>
        <v>COMMISSIONED.64</v>
      </c>
      <c r="BR3" t="str">
        <f t="shared" si="1"/>
        <v>COMMISSIONED.65</v>
      </c>
      <c r="BS3" t="str">
        <f t="shared" si="1"/>
        <v>COMMISSIONED.66</v>
      </c>
      <c r="BT3" t="str">
        <f t="shared" si="1"/>
        <v>COMMISSIONED.67</v>
      </c>
      <c r="BU3" t="str">
        <f t="shared" si="1"/>
        <v>COMMISSIONED.68</v>
      </c>
      <c r="BV3" t="str">
        <f t="shared" si="1"/>
        <v>COMMISSIONED.69</v>
      </c>
      <c r="BW3" t="str">
        <f t="shared" si="1"/>
        <v>COMMISSIONED.70</v>
      </c>
      <c r="BX3" t="str">
        <f t="shared" si="1"/>
        <v>COMMISSIONED.71</v>
      </c>
      <c r="BY3" t="str">
        <f t="shared" si="1"/>
        <v>COMMISSIONED.72</v>
      </c>
      <c r="BZ3" t="str">
        <f t="shared" si="1"/>
        <v>CAPACITY.1</v>
      </c>
      <c r="CA3" t="str">
        <f t="shared" si="1"/>
        <v>CAPACITY.2</v>
      </c>
      <c r="CB3" t="str">
        <f t="shared" si="1"/>
        <v>CAPACITY.3</v>
      </c>
      <c r="CC3" t="str">
        <f t="shared" si="1"/>
        <v>CAPACITY.4</v>
      </c>
      <c r="CD3" t="str">
        <f t="shared" si="1"/>
        <v>CAPACITY.5</v>
      </c>
      <c r="CE3" t="str">
        <f t="shared" si="1"/>
        <v>CAPACITY.6</v>
      </c>
      <c r="CF3" t="str">
        <f t="shared" si="1"/>
        <v>CAPACITY.7</v>
      </c>
      <c r="CG3" t="str">
        <f t="shared" si="1"/>
        <v>CAPACITY.8</v>
      </c>
      <c r="CH3" t="str">
        <f t="shared" si="1"/>
        <v>CAPACITY.9</v>
      </c>
      <c r="CI3" t="str">
        <f t="shared" si="1"/>
        <v>CAPACITY.10</v>
      </c>
      <c r="CJ3" t="str">
        <f t="shared" si="1"/>
        <v>CAPACITY.11</v>
      </c>
      <c r="CK3" t="str">
        <f t="shared" si="1"/>
        <v>CAPACITY.12</v>
      </c>
      <c r="CL3" t="str">
        <f t="shared" si="1"/>
        <v>CAPACITY.13</v>
      </c>
      <c r="CM3" t="str">
        <f t="shared" si="1"/>
        <v>CAPACITY.14</v>
      </c>
      <c r="CN3" t="str">
        <f t="shared" si="1"/>
        <v>CAPACITY.15</v>
      </c>
      <c r="CO3" t="str">
        <f t="shared" si="1"/>
        <v>CAPACITY.16</v>
      </c>
      <c r="CP3" t="str">
        <f t="shared" si="1"/>
        <v>CAPACITY.17</v>
      </c>
      <c r="CQ3" t="str">
        <f t="shared" si="1"/>
        <v>CAPACITY.18</v>
      </c>
      <c r="CR3" t="str">
        <f t="shared" si="1"/>
        <v>CAPACITY.19</v>
      </c>
      <c r="CS3" t="str">
        <f t="shared" si="1"/>
        <v>CAPACITY.20</v>
      </c>
      <c r="CT3" t="str">
        <f t="shared" si="1"/>
        <v>CAPACITY.21</v>
      </c>
      <c r="CU3" t="str">
        <f t="shared" si="1"/>
        <v>CAPACITY.22</v>
      </c>
      <c r="CV3" t="str">
        <f t="shared" si="1"/>
        <v>CAPACITY.23</v>
      </c>
      <c r="CW3" t="str">
        <f t="shared" si="1"/>
        <v>CAPACITY.24</v>
      </c>
      <c r="CX3" t="str">
        <f t="shared" si="1"/>
        <v>CAPACITY.25</v>
      </c>
      <c r="CY3" t="str">
        <f t="shared" si="1"/>
        <v>CAPACITY.26</v>
      </c>
      <c r="CZ3" t="str">
        <f t="shared" si="1"/>
        <v>CAPACITY.27</v>
      </c>
      <c r="DA3" t="str">
        <f t="shared" si="1"/>
        <v>CAPACITY.28</v>
      </c>
      <c r="DB3" t="str">
        <f t="shared" si="1"/>
        <v>CAPACITY.29</v>
      </c>
      <c r="DC3" t="str">
        <f t="shared" si="1"/>
        <v>CAPACITY.30</v>
      </c>
      <c r="DD3" t="str">
        <f t="shared" si="1"/>
        <v>CAPACITY.31</v>
      </c>
      <c r="DE3" t="str">
        <f t="shared" si="1"/>
        <v>CAPACITY.32</v>
      </c>
      <c r="DF3" t="str">
        <f t="shared" si="1"/>
        <v>CAPACITY.33</v>
      </c>
      <c r="DG3" t="str">
        <f t="shared" si="1"/>
        <v>CAPACITY.34</v>
      </c>
      <c r="DH3" t="str">
        <f t="shared" si="1"/>
        <v>CAPACITY.35</v>
      </c>
      <c r="DI3" t="str">
        <f t="shared" si="1"/>
        <v>CAPACITY.36</v>
      </c>
      <c r="DJ3" t="str">
        <f t="shared" si="1"/>
        <v>CAPACITY.37</v>
      </c>
      <c r="DK3" t="str">
        <f t="shared" si="1"/>
        <v>CAPACITY.38</v>
      </c>
      <c r="DL3" t="str">
        <f t="shared" si="1"/>
        <v>CAPACITY.39</v>
      </c>
      <c r="DM3" t="str">
        <f t="shared" si="1"/>
        <v>CAPACITY.40</v>
      </c>
      <c r="DN3" t="str">
        <f t="shared" si="1"/>
        <v>CAPACITY.41</v>
      </c>
      <c r="DO3" t="str">
        <f t="shared" si="1"/>
        <v>CAPACITY.42</v>
      </c>
      <c r="DP3" t="str">
        <f t="shared" si="1"/>
        <v>CAPACITY.43</v>
      </c>
      <c r="DQ3" t="str">
        <f t="shared" si="1"/>
        <v>CAPACITY.44</v>
      </c>
      <c r="DR3" t="str">
        <f t="shared" si="1"/>
        <v>CAPACITY.45</v>
      </c>
      <c r="DS3" t="str">
        <f t="shared" si="1"/>
        <v>CAPACITY.46</v>
      </c>
      <c r="DT3" t="str">
        <f t="shared" si="1"/>
        <v>CAPACITY.47</v>
      </c>
      <c r="DU3" t="str">
        <f t="shared" si="1"/>
        <v>CAPACITY.48</v>
      </c>
      <c r="DV3" t="str">
        <f t="shared" si="1"/>
        <v>CAPACITY.49</v>
      </c>
      <c r="DW3" t="str">
        <f t="shared" si="1"/>
        <v>CAPACITY.50</v>
      </c>
      <c r="DX3" t="str">
        <f t="shared" si="1"/>
        <v>CAPACITY.51</v>
      </c>
      <c r="DY3" t="str">
        <f t="shared" si="1"/>
        <v>CAPACITY.52</v>
      </c>
      <c r="DZ3" t="str">
        <f t="shared" si="1"/>
        <v>CAPACITY.53</v>
      </c>
      <c r="EA3" t="str">
        <f t="shared" ref="EA3:ES3" si="2">EA1&amp;"."&amp;EA2</f>
        <v>CAPACITY.54</v>
      </c>
      <c r="EB3" t="str">
        <f t="shared" si="2"/>
        <v>CAPACITY.55</v>
      </c>
      <c r="EC3" t="str">
        <f t="shared" si="2"/>
        <v>CAPACITY.56</v>
      </c>
      <c r="ED3" t="str">
        <f t="shared" si="2"/>
        <v>CAPACITY.57</v>
      </c>
      <c r="EE3" t="str">
        <f t="shared" si="2"/>
        <v>CAPACITY.58</v>
      </c>
      <c r="EF3" t="str">
        <f t="shared" si="2"/>
        <v>CAPACITY.59</v>
      </c>
      <c r="EG3" t="str">
        <f t="shared" si="2"/>
        <v>CAPACITY.60</v>
      </c>
      <c r="EH3" t="str">
        <f t="shared" si="2"/>
        <v>CAPACITY.61</v>
      </c>
      <c r="EI3" t="str">
        <f t="shared" si="2"/>
        <v>CAPACITY.62</v>
      </c>
      <c r="EJ3" t="str">
        <f t="shared" si="2"/>
        <v>CAPACITY.63</v>
      </c>
      <c r="EK3" t="str">
        <f t="shared" si="2"/>
        <v>CAPACITY.64</v>
      </c>
      <c r="EL3" t="str">
        <f t="shared" si="2"/>
        <v>CAPACITY.65</v>
      </c>
      <c r="EM3" t="str">
        <f t="shared" si="2"/>
        <v>CAPACITY.66</v>
      </c>
      <c r="EN3" t="str">
        <f t="shared" si="2"/>
        <v>CAPACITY.67</v>
      </c>
      <c r="EO3" t="str">
        <f t="shared" si="2"/>
        <v>CAPACITY.68</v>
      </c>
      <c r="EP3" t="str">
        <f t="shared" si="2"/>
        <v>CAPACITY.69</v>
      </c>
      <c r="EQ3" t="str">
        <f t="shared" si="2"/>
        <v>CAPACITY.70</v>
      </c>
      <c r="ER3" t="str">
        <f t="shared" si="2"/>
        <v>CAPACITY.71</v>
      </c>
      <c r="ES3" t="str">
        <f t="shared" si="2"/>
        <v>CAPACITY.72</v>
      </c>
      <c r="ET3" s="46" t="str">
        <f t="shared" ref="ET3" si="3">ET1&amp;"."&amp;ET2</f>
        <v>OTHER.1</v>
      </c>
      <c r="EU3" s="43" t="str">
        <f>EU1&amp;"."&amp;EU2</f>
        <v>OTHER.2</v>
      </c>
    </row>
    <row r="4" spans="1:151" x14ac:dyDescent="0.35">
      <c r="A4" t="s">
        <v>423</v>
      </c>
      <c r="B4" t="s">
        <v>424</v>
      </c>
      <c r="C4" t="s">
        <v>425</v>
      </c>
      <c r="D4" t="s">
        <v>426</v>
      </c>
      <c r="E4" t="s">
        <v>427</v>
      </c>
      <c r="F4" t="s">
        <v>428</v>
      </c>
      <c r="G4" t="s">
        <v>429</v>
      </c>
      <c r="H4" t="s">
        <v>430</v>
      </c>
      <c r="I4" t="s">
        <v>431</v>
      </c>
      <c r="J4" t="s">
        <v>432</v>
      </c>
      <c r="K4" t="s">
        <v>433</v>
      </c>
      <c r="L4" t="s">
        <v>434</v>
      </c>
      <c r="M4" t="s">
        <v>435</v>
      </c>
      <c r="N4" t="s">
        <v>436</v>
      </c>
      <c r="O4" t="s">
        <v>437</v>
      </c>
      <c r="P4" t="s">
        <v>438</v>
      </c>
      <c r="Q4" t="s">
        <v>439</v>
      </c>
      <c r="R4" t="s">
        <v>440</v>
      </c>
      <c r="S4" t="s">
        <v>441</v>
      </c>
      <c r="T4" t="s">
        <v>442</v>
      </c>
      <c r="U4" t="s">
        <v>443</v>
      </c>
      <c r="V4" t="s">
        <v>444</v>
      </c>
      <c r="W4" t="s">
        <v>445</v>
      </c>
      <c r="X4" t="s">
        <v>446</v>
      </c>
      <c r="Y4" t="s">
        <v>447</v>
      </c>
      <c r="Z4" t="s">
        <v>448</v>
      </c>
      <c r="AA4" t="s">
        <v>449</v>
      </c>
      <c r="AB4" t="s">
        <v>450</v>
      </c>
      <c r="AC4" t="s">
        <v>451</v>
      </c>
      <c r="AD4" t="s">
        <v>452</v>
      </c>
      <c r="AE4" t="s">
        <v>453</v>
      </c>
      <c r="AF4" t="s">
        <v>454</v>
      </c>
      <c r="AG4" t="s">
        <v>455</v>
      </c>
      <c r="AH4" t="s">
        <v>456</v>
      </c>
      <c r="AI4" t="s">
        <v>457</v>
      </c>
      <c r="AJ4" t="s">
        <v>458</v>
      </c>
      <c r="AK4" t="s">
        <v>459</v>
      </c>
      <c r="AL4" t="s">
        <v>460</v>
      </c>
      <c r="AM4" t="s">
        <v>461</v>
      </c>
      <c r="AN4" t="s">
        <v>462</v>
      </c>
      <c r="AO4" t="s">
        <v>463</v>
      </c>
      <c r="AP4" t="s">
        <v>464</v>
      </c>
      <c r="AQ4" t="s">
        <v>465</v>
      </c>
      <c r="AR4" t="s">
        <v>466</v>
      </c>
      <c r="AS4" t="s">
        <v>467</v>
      </c>
      <c r="AT4" t="s">
        <v>468</v>
      </c>
      <c r="AU4" t="s">
        <v>469</v>
      </c>
      <c r="AV4" t="s">
        <v>470</v>
      </c>
      <c r="AW4" t="s">
        <v>471</v>
      </c>
      <c r="AX4" t="s">
        <v>472</v>
      </c>
      <c r="AY4" t="s">
        <v>473</v>
      </c>
      <c r="AZ4" t="s">
        <v>474</v>
      </c>
      <c r="BA4" t="s">
        <v>475</v>
      </c>
      <c r="BB4" t="s">
        <v>476</v>
      </c>
      <c r="BC4" t="s">
        <v>477</v>
      </c>
      <c r="BD4" t="s">
        <v>478</v>
      </c>
      <c r="BE4" t="s">
        <v>479</v>
      </c>
      <c r="BF4" t="s">
        <v>480</v>
      </c>
      <c r="BG4" t="s">
        <v>481</v>
      </c>
      <c r="BH4" t="s">
        <v>482</v>
      </c>
      <c r="BI4" t="s">
        <v>483</v>
      </c>
      <c r="BJ4" t="s">
        <v>484</v>
      </c>
      <c r="BK4" t="s">
        <v>485</v>
      </c>
      <c r="BL4" t="s">
        <v>486</v>
      </c>
      <c r="BM4" t="s">
        <v>487</v>
      </c>
      <c r="BN4" t="s">
        <v>488</v>
      </c>
      <c r="BO4" t="s">
        <v>489</v>
      </c>
      <c r="BP4" t="s">
        <v>490</v>
      </c>
      <c r="BQ4" t="s">
        <v>491</v>
      </c>
      <c r="BR4" t="s">
        <v>492</v>
      </c>
      <c r="BS4" t="s">
        <v>493</v>
      </c>
      <c r="BT4" t="s">
        <v>494</v>
      </c>
      <c r="BU4" t="s">
        <v>495</v>
      </c>
      <c r="BV4" t="s">
        <v>496</v>
      </c>
      <c r="BW4" t="s">
        <v>497</v>
      </c>
      <c r="BX4" t="s">
        <v>498</v>
      </c>
      <c r="BY4" t="s">
        <v>499</v>
      </c>
      <c r="BZ4" t="s">
        <v>500</v>
      </c>
      <c r="CA4" t="s">
        <v>501</v>
      </c>
      <c r="CB4" t="s">
        <v>502</v>
      </c>
      <c r="CC4" t="s">
        <v>503</v>
      </c>
      <c r="CD4" t="s">
        <v>504</v>
      </c>
      <c r="CE4" t="s">
        <v>505</v>
      </c>
      <c r="CF4" t="s">
        <v>506</v>
      </c>
      <c r="CG4" t="s">
        <v>507</v>
      </c>
      <c r="CH4" t="s">
        <v>508</v>
      </c>
      <c r="CI4" t="s">
        <v>509</v>
      </c>
      <c r="CJ4" t="s">
        <v>510</v>
      </c>
      <c r="CK4" t="s">
        <v>511</v>
      </c>
      <c r="CL4" t="s">
        <v>512</v>
      </c>
      <c r="CM4" t="s">
        <v>513</v>
      </c>
      <c r="CN4" t="s">
        <v>514</v>
      </c>
      <c r="CO4" t="s">
        <v>515</v>
      </c>
      <c r="CP4" t="s">
        <v>516</v>
      </c>
      <c r="CQ4" t="s">
        <v>517</v>
      </c>
      <c r="CR4" t="s">
        <v>518</v>
      </c>
      <c r="CS4" t="s">
        <v>519</v>
      </c>
      <c r="CT4" t="s">
        <v>520</v>
      </c>
      <c r="CU4" t="s">
        <v>521</v>
      </c>
      <c r="CV4" t="s">
        <v>522</v>
      </c>
      <c r="CW4" t="s">
        <v>523</v>
      </c>
      <c r="CX4" t="s">
        <v>524</v>
      </c>
      <c r="CY4" t="s">
        <v>525</v>
      </c>
      <c r="CZ4" t="s">
        <v>526</v>
      </c>
      <c r="DA4" t="s">
        <v>527</v>
      </c>
      <c r="DB4" t="s">
        <v>528</v>
      </c>
      <c r="DC4" t="s">
        <v>529</v>
      </c>
      <c r="DD4" t="s">
        <v>530</v>
      </c>
      <c r="DE4" t="s">
        <v>531</v>
      </c>
      <c r="DF4" t="s">
        <v>532</v>
      </c>
      <c r="DG4" t="s">
        <v>533</v>
      </c>
      <c r="DH4" t="s">
        <v>534</v>
      </c>
      <c r="DI4" t="s">
        <v>535</v>
      </c>
      <c r="DJ4" t="s">
        <v>560</v>
      </c>
      <c r="DK4" t="s">
        <v>561</v>
      </c>
      <c r="DL4" t="s">
        <v>562</v>
      </c>
      <c r="DM4" t="s">
        <v>563</v>
      </c>
      <c r="DN4" t="s">
        <v>564</v>
      </c>
      <c r="DO4" t="s">
        <v>565</v>
      </c>
      <c r="DP4" t="s">
        <v>566</v>
      </c>
      <c r="DQ4" t="s">
        <v>567</v>
      </c>
      <c r="DR4" t="s">
        <v>568</v>
      </c>
      <c r="DS4" t="s">
        <v>569</v>
      </c>
      <c r="DT4" t="s">
        <v>570</v>
      </c>
      <c r="DU4" t="s">
        <v>571</v>
      </c>
      <c r="DV4" t="s">
        <v>572</v>
      </c>
      <c r="DW4" t="s">
        <v>573</v>
      </c>
      <c r="DX4" t="s">
        <v>574</v>
      </c>
      <c r="DY4" t="s">
        <v>575</v>
      </c>
      <c r="DZ4" t="s">
        <v>576</v>
      </c>
      <c r="EA4" t="s">
        <v>577</v>
      </c>
      <c r="EB4" t="s">
        <v>536</v>
      </c>
      <c r="EC4" t="s">
        <v>537</v>
      </c>
      <c r="ED4" t="s">
        <v>538</v>
      </c>
      <c r="EE4" t="s">
        <v>539</v>
      </c>
      <c r="EF4" t="s">
        <v>540</v>
      </c>
      <c r="EG4" t="s">
        <v>541</v>
      </c>
      <c r="EH4" t="s">
        <v>542</v>
      </c>
      <c r="EI4" t="s">
        <v>543</v>
      </c>
      <c r="EJ4" t="s">
        <v>544</v>
      </c>
      <c r="EK4" t="s">
        <v>545</v>
      </c>
      <c r="EL4" t="s">
        <v>546</v>
      </c>
      <c r="EM4" t="s">
        <v>547</v>
      </c>
      <c r="EN4" t="s">
        <v>548</v>
      </c>
      <c r="EO4" t="s">
        <v>549</v>
      </c>
      <c r="EP4" t="s">
        <v>550</v>
      </c>
      <c r="EQ4" t="s">
        <v>551</v>
      </c>
      <c r="ER4" t="s">
        <v>552</v>
      </c>
      <c r="ES4" t="s">
        <v>553</v>
      </c>
      <c r="ET4" s="46" t="s">
        <v>554</v>
      </c>
      <c r="EU4" s="43" t="s">
        <v>555</v>
      </c>
    </row>
    <row r="5" spans="1:151" x14ac:dyDescent="0.35">
      <c r="A5" t="s">
        <v>556</v>
      </c>
      <c r="B5" t="str">
        <f>IF(ISBLANK('Capacity Template'!B42),"BLANK",'Capacity Template'!B42)</f>
        <v>Torbay</v>
      </c>
      <c r="C5" t="str">
        <f>IF(ISBLANK('Capacity Template'!B42),"BLANK",INDEX('Source - LAs List'!$B$2:$B$154,MATCH('Capacity Template'!B42,'Source - LAs List'!$A$2:$A$154,0)))</f>
        <v>E06000027</v>
      </c>
      <c r="D5" t="str">
        <f>IF(ISBLANK('Capacity Template'!B47),"BLANK",'Capacity Template'!B47)</f>
        <v>Ian McDonald</v>
      </c>
      <c r="E5" t="str">
        <f>IF(ISBLANK('Capacity Template'!B48),"BLANK",'Capacity Template'!B48)</f>
        <v>ian.mcdonald13@nhs.net</v>
      </c>
      <c r="F5">
        <f>IF(ISBLANK(INDEX('Capacity Template'!$C$54:$C$71,1)),"BLANK",INDEX('Capacity Template'!$C$54:$C$71,1))</f>
        <v>137</v>
      </c>
      <c r="G5">
        <f>IF(ISBLANK(INDEX('Capacity Template'!$C$54:$C$71,2)),"BLANK",INDEX('Capacity Template'!$C$54:$C$71,2))</f>
        <v>137</v>
      </c>
      <c r="H5">
        <f>IF(ISBLANK(INDEX('Capacity Template'!$C$54:$C$71,3)),"BLANK",INDEX('Capacity Template'!$C$54:$C$71,3))</f>
        <v>7</v>
      </c>
      <c r="I5">
        <f>IF(ISBLANK(INDEX('Capacity Template'!$C$54:$C$71,4)),"BLANK",INDEX('Capacity Template'!$C$54:$C$71,4))</f>
        <v>7</v>
      </c>
      <c r="J5">
        <f>IF(ISBLANK(INDEX('Capacity Template'!$C$54:$C$71,5)),"BLANK",INDEX('Capacity Template'!$C$54:$C$71,5))</f>
        <v>620</v>
      </c>
      <c r="K5">
        <f>IF(ISBLANK(INDEX('Capacity Template'!$C$54:$C$71,6)),"BLANK",INDEX('Capacity Template'!$C$54:$C$71,6))</f>
        <v>638</v>
      </c>
      <c r="L5">
        <f>IF(ISBLANK(INDEX('Capacity Template'!$C$54:$C$71,7)),"BLANK",INDEX('Capacity Template'!$C$54:$C$71,7))</f>
        <v>104</v>
      </c>
      <c r="M5">
        <f>IF(ISBLANK(INDEX('Capacity Template'!$C$54:$C$71,8)),"BLANK",INDEX('Capacity Template'!$C$54:$C$71,8))</f>
        <v>109</v>
      </c>
      <c r="N5">
        <f>IF(ISBLANK(INDEX('Capacity Template'!$C$54:$C$71,9)),"BLANK",INDEX('Capacity Template'!$C$54:$C$71,9))</f>
        <v>1139</v>
      </c>
      <c r="O5">
        <f>IF(ISBLANK(INDEX('Capacity Template'!$C$54:$C$71,10)),"BLANK",INDEX('Capacity Template'!$C$54:$C$71,10))</f>
        <v>468674</v>
      </c>
      <c r="P5">
        <f>IF(ISBLANK(INDEX('Capacity Template'!$C$54:$C$71,11)),"BLANK",INDEX('Capacity Template'!$C$54:$C$71,11))</f>
        <v>542</v>
      </c>
      <c r="Q5">
        <f>IF(ISBLANK(INDEX('Capacity Template'!$C$54:$C$71,12)),"BLANK",INDEX('Capacity Template'!$C$54:$C$71,12))</f>
        <v>248868</v>
      </c>
      <c r="R5">
        <f>IF(ISBLANK(INDEX('Capacity Template'!$C$54:$C$71,13)),"BLANK",INDEX('Capacity Template'!$C$54:$C$71,13))</f>
        <v>60</v>
      </c>
      <c r="S5">
        <f>IF(ISBLANK(INDEX('Capacity Template'!$C$54:$C$71,14)),"BLANK",INDEX('Capacity Template'!$C$54:$C$71,14))</f>
        <v>60</v>
      </c>
      <c r="T5">
        <f>IF(ISBLANK(INDEX('Capacity Template'!$C$54:$C$71,15)),"BLANK",INDEX('Capacity Template'!$C$54:$C$71,15))</f>
        <v>33</v>
      </c>
      <c r="U5">
        <f>IF(ISBLANK(INDEX('Capacity Template'!$C$54:$C$71,16)),"BLANK",INDEX('Capacity Template'!$C$54:$C$71,16))</f>
        <v>33</v>
      </c>
      <c r="V5">
        <f>IF(ISBLANK(INDEX('Capacity Template'!$C$54:$C$71,17)),"BLANK",INDEX('Capacity Template'!$C$54:$C$71,17))</f>
        <v>154</v>
      </c>
      <c r="W5">
        <f>IF(ISBLANK(INDEX('Capacity Template'!$C$54:$C$71,18)),"BLANK",INDEX('Capacity Template'!$C$54:$C$71,18))</f>
        <v>158</v>
      </c>
      <c r="X5">
        <f>IF(ISBLANK(INDEX('Capacity Template'!$D$54:$D$71,1)),"BLANK",INDEX('Capacity Template'!$D$54:$D$71,1))</f>
        <v>133</v>
      </c>
      <c r="Y5">
        <f>IF(ISBLANK(INDEX('Capacity Template'!$D$54:$D$71,2)),"BLANK",INDEX('Capacity Template'!$D$54:$D$71,2))</f>
        <v>134</v>
      </c>
      <c r="Z5">
        <f>IF(ISBLANK(INDEX('Capacity Template'!$D$54:$D$71,3)),"BLANK",INDEX('Capacity Template'!$D$54:$D$71,3))</f>
        <v>11</v>
      </c>
      <c r="AA5">
        <f>IF(ISBLANK(INDEX('Capacity Template'!$D$54:$D$71,4)),"BLANK",INDEX('Capacity Template'!$D$54:$D$71,4))</f>
        <v>11</v>
      </c>
      <c r="AB5">
        <f>IF(ISBLANK(INDEX('Capacity Template'!$D$54:$D$71,5)),"BLANK",INDEX('Capacity Template'!$D$54:$D$71,5))</f>
        <v>634</v>
      </c>
      <c r="AC5">
        <f>IF(ISBLANK(INDEX('Capacity Template'!$D$54:$D$71,6)),"BLANK",INDEX('Capacity Template'!$D$54:$D$71,6))</f>
        <v>665</v>
      </c>
      <c r="AD5">
        <f>IF(ISBLANK(INDEX('Capacity Template'!$D$54:$D$71,7)),"BLANK",INDEX('Capacity Template'!$D$54:$D$71,7))</f>
        <v>100</v>
      </c>
      <c r="AE5">
        <f>IF(ISBLANK(INDEX('Capacity Template'!$D$54:$D$71,8)),"BLANK",INDEX('Capacity Template'!$D$54:$D$71,8))</f>
        <v>106</v>
      </c>
      <c r="AF5">
        <f>IF(ISBLANK(INDEX('Capacity Template'!$D$54:$D$71,9)),"BLANK",INDEX('Capacity Template'!$D$54:$D$71,9))</f>
        <v>1217</v>
      </c>
      <c r="AG5">
        <f>IF(ISBLANK(INDEX('Capacity Template'!$D$54:$D$71,10)),"BLANK",INDEX('Capacity Template'!$D$54:$D$71,10))</f>
        <v>478462</v>
      </c>
      <c r="AH5">
        <f>IF(ISBLANK(INDEX('Capacity Template'!$D$54:$D$71,11)),"BLANK",INDEX('Capacity Template'!$D$54:$D$71,11))</f>
        <v>538</v>
      </c>
      <c r="AI5">
        <f>IF(ISBLANK(INDEX('Capacity Template'!$D$54:$D$71,12)),"BLANK",INDEX('Capacity Template'!$D$54:$D$71,12))</f>
        <v>277576</v>
      </c>
      <c r="AJ5">
        <f>IF(ISBLANK(INDEX('Capacity Template'!$D$54:$D$71,13)),"BLANK",INDEX('Capacity Template'!$D$54:$D$71,13))</f>
        <v>62</v>
      </c>
      <c r="AK5">
        <f>IF(ISBLANK(INDEX('Capacity Template'!$D$54:$D$71,14)),"BLANK",INDEX('Capacity Template'!$D$54:$D$71,14))</f>
        <v>62</v>
      </c>
      <c r="AL5">
        <f>IF(ISBLANK(INDEX('Capacity Template'!$D$54:$D$71,15)),"BLANK",INDEX('Capacity Template'!$D$54:$D$71,15))</f>
        <v>44</v>
      </c>
      <c r="AM5">
        <f>IF(ISBLANK(INDEX('Capacity Template'!$D$54:$D$71,16)),"BLANK",INDEX('Capacity Template'!$D$54:$D$71,16))</f>
        <v>44</v>
      </c>
      <c r="AN5">
        <f>IF(ISBLANK(INDEX('Capacity Template'!$D$54:$D$71,17)),"BLANK",INDEX('Capacity Template'!$D$54:$D$71,17))</f>
        <v>154</v>
      </c>
      <c r="AO5">
        <f>IF(ISBLANK(INDEX('Capacity Template'!$D$54:$D$71,18)),"BLANK",INDEX('Capacity Template'!$D$54:$D$71,18))</f>
        <v>157</v>
      </c>
      <c r="AP5">
        <f>IF(ISBLANK(INDEX('Capacity Template'!$E$54:$E$71,1)),"BLANK",INDEX('Capacity Template'!$E$54:$E$71,1))</f>
        <v>129</v>
      </c>
      <c r="AQ5">
        <f>IF(ISBLANK(INDEX('Capacity Template'!$E$54:$E$71,2)),"BLANK",INDEX('Capacity Template'!$E$54:$E$71,2))</f>
        <v>131</v>
      </c>
      <c r="AR5">
        <f>IF(ISBLANK(INDEX('Capacity Template'!$E$54:$E$71,3)),"BLANK",INDEX('Capacity Template'!$E$54:$E$71,3))</f>
        <v>17</v>
      </c>
      <c r="AS5">
        <f>IF(ISBLANK(INDEX('Capacity Template'!$E$54:$E$71,4)),"BLANK",INDEX('Capacity Template'!$E$54:$E$71,4))</f>
        <v>17</v>
      </c>
      <c r="AT5">
        <f>IF(ISBLANK(INDEX('Capacity Template'!$E$54:$E$71,5)),"BLANK",INDEX('Capacity Template'!$E$54:$E$71,5))</f>
        <v>626</v>
      </c>
      <c r="AU5">
        <f>IF(ISBLANK(INDEX('Capacity Template'!$E$54:$E$71,6)),"BLANK",INDEX('Capacity Template'!$E$54:$E$71,6))</f>
        <v>656</v>
      </c>
      <c r="AV5">
        <f>IF(ISBLANK(INDEX('Capacity Template'!$E$54:$E$71,7)),"BLANK",INDEX('Capacity Template'!$E$54:$E$71,7))</f>
        <v>96</v>
      </c>
      <c r="AW5">
        <f>IF(ISBLANK(INDEX('Capacity Template'!$E$54:$E$71,8)),"BLANK",INDEX('Capacity Template'!$E$54:$E$71,8))</f>
        <v>103</v>
      </c>
      <c r="AX5">
        <f>IF(ISBLANK(INDEX('Capacity Template'!$E$54:$E$71,9)),"BLANK",INDEX('Capacity Template'!$E$54:$E$71,9))</f>
        <v>1300</v>
      </c>
      <c r="AY5">
        <f>IF(ISBLANK(INDEX('Capacity Template'!$E$54:$E$71,10)),"BLANK",INDEX('Capacity Template'!$E$54:$E$71,10))</f>
        <v>544513</v>
      </c>
      <c r="AZ5">
        <f>IF(ISBLANK(INDEX('Capacity Template'!$E$54:$E$71,11)),"BLANK",INDEX('Capacity Template'!$E$54:$E$71,11))</f>
        <v>568</v>
      </c>
      <c r="BA5">
        <f>IF(ISBLANK(INDEX('Capacity Template'!$E$54:$E$71,12)),"BLANK",INDEX('Capacity Template'!$E$54:$E$71,12))</f>
        <v>326248</v>
      </c>
      <c r="BB5">
        <f>IF(ISBLANK(INDEX('Capacity Template'!$E$54:$E$71,13)),"BLANK",INDEX('Capacity Template'!$E$54:$E$71,13))</f>
        <v>64</v>
      </c>
      <c r="BC5">
        <f>IF(ISBLANK(INDEX('Capacity Template'!$E$54:$E$71,14)),"BLANK",INDEX('Capacity Template'!$E$54:$E$71,14))</f>
        <v>64</v>
      </c>
      <c r="BD5">
        <f>IF(ISBLANK(INDEX('Capacity Template'!$E$54:$E$71,15)),"BLANK",INDEX('Capacity Template'!$E$54:$E$71,15))</f>
        <v>59</v>
      </c>
      <c r="BE5">
        <f>IF(ISBLANK(INDEX('Capacity Template'!$E$54:$E$71,16)),"BLANK",INDEX('Capacity Template'!$E$54:$E$71,16))</f>
        <v>59</v>
      </c>
      <c r="BF5">
        <f>IF(ISBLANK(INDEX('Capacity Template'!$E$54:$E$71,17)),"BLANK",INDEX('Capacity Template'!$E$54:$E$71,17))</f>
        <v>154</v>
      </c>
      <c r="BG5">
        <f>IF(ISBLANK(INDEX('Capacity Template'!$E$54:$E$71,18)),"BLANK",INDEX('Capacity Template'!$E$54:$E$71,18))</f>
        <v>156</v>
      </c>
      <c r="BH5" t="str">
        <f>IF(ISBLANK(INDEX('Capacity Template'!$F$54:$F$71,1)),"BLANK",INDEX('Capacity Template'!$F$54:$F$71,1))</f>
        <v>BLANK</v>
      </c>
      <c r="BI5" t="str">
        <f>IF(ISBLANK(INDEX('Capacity Template'!$F$54:$F$71,2)),"BLANK",INDEX('Capacity Template'!$F$54:$F$71,2))</f>
        <v>BLANK</v>
      </c>
      <c r="BJ5" t="str">
        <f>IF(ISBLANK(INDEX('Capacity Template'!$F$54:$F$71,3)),"BLANK",INDEX('Capacity Template'!$F$54:$F$71,3))</f>
        <v>BLANK</v>
      </c>
      <c r="BK5" t="str">
        <f>IF(ISBLANK(INDEX('Capacity Template'!$F$54:$F$71,4)),"BLANK",INDEX('Capacity Template'!$F$54:$F$71,4))</f>
        <v>BLANK</v>
      </c>
      <c r="BL5" t="str">
        <f>IF(ISBLANK(INDEX('Capacity Template'!$F$54:$F$71,5)),"BLANK",INDEX('Capacity Template'!$F$54:$F$71,5))</f>
        <v>Although annual data across 21/22 &amp; 22/23 shows an increasing trend, 65+ clients accessing long term res has been decreasing from 22/23 Q4 and we anticipate that continuing in 23/24</v>
      </c>
      <c r="BM5" t="str">
        <f>IF(ISBLANK(INDEX('Capacity Template'!$F$54:$F$71,6)),"BLANK",INDEX('Capacity Template'!$F$54:$F$71,6))</f>
        <v>BLANK</v>
      </c>
      <c r="BN5" t="str">
        <f>IF(ISBLANK(INDEX('Capacity Template'!$F$54:$F$71,7)),"BLANK",INDEX('Capacity Template'!$F$54:$F$71,7))</f>
        <v>BLANK</v>
      </c>
      <c r="BO5" t="str">
        <f>IF(ISBLANK(INDEX('Capacity Template'!$F$54:$F$71,8)),"BLANK",INDEX('Capacity Template'!$F$54:$F$71,8))</f>
        <v>BLANK</v>
      </c>
      <c r="BP5" t="str">
        <f>IF(ISBLANK(INDEX('Capacity Template'!$F$54:$F$71,9)),"BLANK",INDEX('Capacity Template'!$F$54:$F$71,9))</f>
        <v>BLANK</v>
      </c>
      <c r="BQ5" t="str">
        <f>IF(ISBLANK(INDEX('Capacity Template'!$F$54:$F$71,10)),"BLANK",INDEX('Capacity Template'!$F$54:$F$71,10))</f>
        <v>BLANK</v>
      </c>
      <c r="BR5" t="str">
        <f>IF(ISBLANK(INDEX('Capacity Template'!$F$54:$F$71,11)),"BLANK",INDEX('Capacity Template'!$F$54:$F$71,11))</f>
        <v>Although annual data across 21/22 &amp; 22/23 shows a decreasing trend, 18-65 clients accessing long term homecare has been increasing from 22/23 Q3 and we anticipate that continuing in 23/24.</v>
      </c>
      <c r="BS5" t="str">
        <f>IF(ISBLANK(INDEX('Capacity Template'!$F$54:$F$71,12)),"BLANK",INDEX('Capacity Template'!$F$54:$F$71,12))</f>
        <v>BLANK</v>
      </c>
      <c r="BT5" t="str">
        <f>IF(ISBLANK(INDEX('Capacity Template'!$F$54:$F$71,13)),"BLANK",INDEX('Capacity Template'!$F$54:$F$71,13))</f>
        <v>Torbay currently has 109 EC beds.  Capacity is maximised through the year but not all beds are used by Care Act eligible clients.</v>
      </c>
      <c r="BU5" t="str">
        <f>IF(ISBLANK(INDEX('Capacity Template'!$F$54:$F$71,14)),"BLANK",INDEX('Capacity Template'!$F$54:$F$71,14))</f>
        <v>BLANK</v>
      </c>
      <c r="BV5" t="str">
        <f>IF(ISBLANK(INDEX('Capacity Template'!$F$54:$F$71,15)),"BLANK",INDEX('Capacity Template'!$F$54:$F$71,15))</f>
        <v>BLANK</v>
      </c>
      <c r="BW5" t="str">
        <f>IF(ISBLANK(INDEX('Capacity Template'!$F$54:$F$71,16)),"BLANK",INDEX('Capacity Template'!$F$54:$F$71,16))</f>
        <v>BLANK</v>
      </c>
      <c r="BX5" t="str">
        <f>IF(ISBLANK(INDEX('Capacity Template'!$F$54:$F$71,17)),"BLANK",INDEX('Capacity Template'!$F$54:$F$71,17))</f>
        <v>BLANK</v>
      </c>
      <c r="BY5" t="str">
        <f>IF(ISBLANK(INDEX('Capacity Template'!$F$54:$F$71,18)),"BLANK",INDEX('Capacity Template'!$F$54:$F$71,18))</f>
        <v>BLANK</v>
      </c>
      <c r="BZ5">
        <f>IF(ISBLANK(INDEX('Capacity Template'!$C$75:$C$92,1)),"BLANK",INDEX('Capacity Template'!$C$75:$C$92,1))</f>
        <v>161</v>
      </c>
      <c r="CA5">
        <f>IF(ISBLANK(INDEX('Capacity Template'!$C$75:$C$92,2)),"BLANK",INDEX('Capacity Template'!$C$75:$C$92,2))</f>
        <v>104</v>
      </c>
      <c r="CB5">
        <f>IF(ISBLANK(INDEX('Capacity Template'!$C$75:$C$92,3)),"BLANK",INDEX('Capacity Template'!$C$75:$C$92,3))</f>
        <v>17</v>
      </c>
      <c r="CC5">
        <f>IF(ISBLANK(INDEX('Capacity Template'!$C$75:$C$92,4)),"BLANK",INDEX('Capacity Template'!$C$75:$C$92,4))</f>
        <v>17</v>
      </c>
      <c r="CD5">
        <f>IF(ISBLANK(INDEX('Capacity Template'!$C$75:$C$92,5)),"BLANK",INDEX('Capacity Template'!$C$75:$C$92,5))</f>
        <v>769</v>
      </c>
      <c r="CE5">
        <f>IF(ISBLANK(INDEX('Capacity Template'!$C$75:$C$92,6)),"BLANK",INDEX('Capacity Template'!$C$75:$C$92,6))</f>
        <v>557</v>
      </c>
      <c r="CF5">
        <f>IF(ISBLANK(INDEX('Capacity Template'!$C$75:$C$92,7)),"BLANK",INDEX('Capacity Template'!$C$75:$C$92,7))</f>
        <v>121</v>
      </c>
      <c r="CG5">
        <f>IF(ISBLANK(INDEX('Capacity Template'!$C$75:$C$92,8)),"BLANK",INDEX('Capacity Template'!$C$75:$C$92,8))</f>
        <v>102</v>
      </c>
      <c r="CH5">
        <f>IF(ISBLANK(INDEX('Capacity Template'!$C$75:$C$92,9)),"BLANK",INDEX('Capacity Template'!$C$75:$C$92,9))</f>
        <v>1370</v>
      </c>
      <c r="CI5">
        <f>IF(ISBLANK(INDEX('Capacity Template'!$C$75:$C$92,10)),"BLANK",INDEX('Capacity Template'!$C$75:$C$92,10))</f>
        <v>46660</v>
      </c>
      <c r="CJ5">
        <f>IF(ISBLANK(INDEX('Capacity Template'!$C$75:$C$92,11)),"BLANK",INDEX('Capacity Template'!$C$75:$C$92,11))</f>
        <v>598</v>
      </c>
      <c r="CK5">
        <f>IF(ISBLANK(INDEX('Capacity Template'!$C$75:$C$92,12)),"BLANK",INDEX('Capacity Template'!$C$75:$C$92,12))</f>
        <v>27364</v>
      </c>
      <c r="CL5">
        <f>IF(ISBLANK(INDEX('Capacity Template'!$C$75:$C$92,13)),"BLANK",INDEX('Capacity Template'!$C$75:$C$92,13))</f>
        <v>64</v>
      </c>
      <c r="CM5">
        <f>IF(ISBLANK(INDEX('Capacity Template'!$C$75:$C$92,14)),"BLANK",INDEX('Capacity Template'!$C$75:$C$92,14))</f>
        <v>55</v>
      </c>
      <c r="CN5">
        <f>IF(ISBLANK(INDEX('Capacity Template'!$C$75:$C$92,15)),"BLANK",INDEX('Capacity Template'!$C$75:$C$92,15))</f>
        <v>59</v>
      </c>
      <c r="CO5">
        <f>IF(ISBLANK(INDEX('Capacity Template'!$C$75:$C$92,16)),"BLANK",INDEX('Capacity Template'!$C$75:$C$92,16))</f>
        <v>41</v>
      </c>
      <c r="CP5">
        <f>IF(ISBLANK(INDEX('Capacity Template'!$C$75:$C$92,17)),"BLANK",INDEX('Capacity Template'!$C$75:$C$92,17))</f>
        <v>154</v>
      </c>
      <c r="CQ5">
        <f>IF(ISBLANK(INDEX('Capacity Template'!$C$75:$C$92,18)),"BLANK",INDEX('Capacity Template'!$C$75:$C$92,18))</f>
        <v>145</v>
      </c>
      <c r="CR5">
        <f>IF(ISBLANK(INDEX('Capacity Template'!$D$75:$D$92,1)),"BLANK",INDEX('Capacity Template'!$D$75:$D$92,1))</f>
        <v>80</v>
      </c>
      <c r="CS5">
        <f>IF(ISBLANK(INDEX('Capacity Template'!$D$75:$D$92,2)),"BLANK",INDEX('Capacity Template'!$D$75:$D$92,2))</f>
        <v>73</v>
      </c>
      <c r="CT5">
        <f>IF(ISBLANK(INDEX('Capacity Template'!$D$75:$D$92,3)),"BLANK",INDEX('Capacity Template'!$D$75:$D$92,3))</f>
        <v>100</v>
      </c>
      <c r="CU5">
        <f>IF(ISBLANK(INDEX('Capacity Template'!$D$75:$D$92,4)),"BLANK",INDEX('Capacity Template'!$D$75:$D$92,4))</f>
        <v>65</v>
      </c>
      <c r="CV5">
        <f>IF(ISBLANK(INDEX('Capacity Template'!$D$75:$D$92,5)),"BLANK",INDEX('Capacity Template'!$D$75:$D$92,5))</f>
        <v>81</v>
      </c>
      <c r="CW5">
        <f>IF(ISBLANK(INDEX('Capacity Template'!$D$75:$D$92,6)),"BLANK",INDEX('Capacity Template'!$D$75:$D$92,6))</f>
        <v>76</v>
      </c>
      <c r="CX5">
        <f>IF(ISBLANK(INDEX('Capacity Template'!$D$75:$D$92,7)),"BLANK",INDEX('Capacity Template'!$D$75:$D$92,7))</f>
        <v>79</v>
      </c>
      <c r="CY5">
        <f>IF(ISBLANK(INDEX('Capacity Template'!$D$75:$D$92,8)),"BLANK",INDEX('Capacity Template'!$D$75:$D$92,8))</f>
        <v>79</v>
      </c>
      <c r="CZ5">
        <f>IF(ISBLANK(INDEX('Capacity Template'!$D$75:$D$92,9)),"BLANK",INDEX('Capacity Template'!$D$75:$D$92,9))</f>
        <v>95</v>
      </c>
      <c r="DA5">
        <f>IF(ISBLANK(INDEX('Capacity Template'!$D$75:$D$92,10)),"BLANK",INDEX('Capacity Template'!$D$75:$D$92,10))</f>
        <v>95</v>
      </c>
      <c r="DB5">
        <f>IF(ISBLANK(INDEX('Capacity Template'!$D$75:$D$92,11)),"BLANK",INDEX('Capacity Template'!$D$75:$D$92,11))</f>
        <v>95</v>
      </c>
      <c r="DC5">
        <f>IF(ISBLANK(INDEX('Capacity Template'!$D$75:$D$92,12)),"BLANK",INDEX('Capacity Template'!$D$75:$D$92,12))</f>
        <v>95</v>
      </c>
      <c r="DD5">
        <f>IF(ISBLANK(INDEX('Capacity Template'!$D$75:$D$92,13)),"BLANK",INDEX('Capacity Template'!$D$75:$D$92,13))</f>
        <v>100</v>
      </c>
      <c r="DE5">
        <f>IF(ISBLANK(INDEX('Capacity Template'!$D$75:$D$92,14)),"BLANK",INDEX('Capacity Template'!$D$75:$D$92,14))</f>
        <v>100</v>
      </c>
      <c r="DF5">
        <f>IF(ISBLANK(INDEX('Capacity Template'!$D$75:$D$92,15)),"BLANK",INDEX('Capacity Template'!$D$75:$D$92,15))</f>
        <v>100</v>
      </c>
      <c r="DG5">
        <f>IF(ISBLANK(INDEX('Capacity Template'!$D$75:$D$92,16)),"BLANK",INDEX('Capacity Template'!$D$75:$D$92,16))</f>
        <v>100</v>
      </c>
      <c r="DH5">
        <f>IF(ISBLANK(INDEX('Capacity Template'!$D$75:$D$92,17)),"BLANK",INDEX('Capacity Template'!$D$75:$D$92,17))</f>
        <v>100</v>
      </c>
      <c r="DI5">
        <f>IF(ISBLANK(INDEX('Capacity Template'!$D$75:$D$92,18)),"BLANK",INDEX('Capacity Template'!$D$75:$D$92,18))</f>
        <v>100</v>
      </c>
      <c r="DJ5" t="str">
        <f>IF(ISBLANK(INDEX('Capacity Template'!$E$75:$E$92,1)),"BLANK",INDEX('Capacity Template'!$E$75:$E$92,1))</f>
        <v>B - Capacity situation means people have to occasionally wait for support and / or receive alternative support (e.g. due to specific needs, location etc).</v>
      </c>
      <c r="DK5" t="str">
        <f>IF(ISBLANK(INDEX('Capacity Template'!$E$75:$E$92,2)),"BLANK",INDEX('Capacity Template'!$E$75:$E$92,2))</f>
        <v>B - Capacity situation means people have to occasionally wait for support and / or receive alternative support (e.g. due to specific needs, location etc).</v>
      </c>
      <c r="DL5" t="str">
        <f>IF(ISBLANK(INDEX('Capacity Template'!$E$75:$E$92,3)),"BLANK",INDEX('Capacity Template'!$E$75:$E$92,3))</f>
        <v>B - Capacity situation means people have to occasionally wait for support and / or receive alternative support (e.g. due to specific needs, location etc).</v>
      </c>
      <c r="DM5" t="str">
        <f>IF(ISBLANK(INDEX('Capacity Template'!$E$75:$E$92,4)),"BLANK",INDEX('Capacity Template'!$E$75:$E$92,4))</f>
        <v>B - Capacity situation means people have to occasionally wait for support and / or receive alternative support (e.g. due to specific needs, location etc).</v>
      </c>
      <c r="DN5" t="str">
        <f>IF(ISBLANK(INDEX('Capacity Template'!$E$75:$E$92,5)),"BLANK",INDEX('Capacity Template'!$E$75:$E$92,5))</f>
        <v>B - Capacity situation means people have to occasionally wait for support and / or receive alternative support (e.g. due to specific needs, location etc).</v>
      </c>
      <c r="DO5" t="str">
        <f>IF(ISBLANK(INDEX('Capacity Template'!$E$75:$E$92,6)),"BLANK",INDEX('Capacity Template'!$E$75:$E$92,6))</f>
        <v>B - Capacity situation means people have to occasionally wait for support and / or receive alternative support (e.g. due to specific needs, location etc).</v>
      </c>
      <c r="DP5" t="str">
        <f>IF(ISBLANK(INDEX('Capacity Template'!$E$75:$E$92,7)),"BLANK",INDEX('Capacity Template'!$E$75:$E$92,7))</f>
        <v>B - Capacity situation means people have to occasionally wait for support and / or receive alternative support (e.g. due to specific needs, location etc).</v>
      </c>
      <c r="DQ5" t="str">
        <f>IF(ISBLANK(INDEX('Capacity Template'!$E$75:$E$92,8)),"BLANK",INDEX('Capacity Template'!$E$75:$E$92,8))</f>
        <v>B - Capacity situation means people have to occasionally wait for support and / or receive alternative support (e.g. due to specific needs, location etc).</v>
      </c>
      <c r="DR5" t="str">
        <f>IF(ISBLANK(INDEX('Capacity Template'!$E$75:$E$92,9)),"BLANK",INDEX('Capacity Template'!$E$75:$E$92,9))</f>
        <v>B - Capacity situation means people have to occasionally wait for support and / or receive alternative support (e.g. due to specific needs, location etc).</v>
      </c>
      <c r="DS5" t="str">
        <f>IF(ISBLANK(INDEX('Capacity Template'!$E$75:$E$92,10)),"BLANK",INDEX('Capacity Template'!$E$75:$E$92,10))</f>
        <v>B - Capacity situation means people have to occasionally wait for support and / or receive alternative support (e.g. due to specific needs, location etc).</v>
      </c>
      <c r="DT5" t="str">
        <f>IF(ISBLANK(INDEX('Capacity Template'!$E$75:$E$92,11)),"BLANK",INDEX('Capacity Template'!$E$75:$E$92,11))</f>
        <v>B - Capacity situation means people have to occasionally wait for support and / or receive alternative support (e.g. due to specific needs, location etc).</v>
      </c>
      <c r="DU5" t="str">
        <f>IF(ISBLANK(INDEX('Capacity Template'!$E$75:$E$92,12)),"BLANK",INDEX('Capacity Template'!$E$75:$E$92,12))</f>
        <v>B - Capacity situation means people have to occasionally wait for support and / or receive alternative support (e.g. due to specific needs, location etc).</v>
      </c>
      <c r="DV5" t="str">
        <f>IF(ISBLANK(INDEX('Capacity Template'!$E$75:$E$92,13)),"BLANK",INDEX('Capacity Template'!$E$75:$E$92,13))</f>
        <v>A - Capacity situation means most people have to wait for support and / or receive alternative support.</v>
      </c>
      <c r="DW5" t="str">
        <f>IF(ISBLANK(INDEX('Capacity Template'!$E$75:$E$92,14)),"BLANK",INDEX('Capacity Template'!$E$75:$E$92,14))</f>
        <v>A - Capacity situation means most people have to wait for support and / or receive alternative support.</v>
      </c>
      <c r="DX5" t="str">
        <f>IF(ISBLANK(INDEX('Capacity Template'!$E$75:$E$92,15)),"BLANK",INDEX('Capacity Template'!$E$75:$E$92,15))</f>
        <v>A - Capacity situation means most people have to wait for support and / or receive alternative support.</v>
      </c>
      <c r="DY5" t="str">
        <f>IF(ISBLANK(INDEX('Capacity Template'!$E$75:$E$92,16)),"BLANK",INDEX('Capacity Template'!$E$75:$E$92,16))</f>
        <v>A - Capacity situation means most people have to wait for support and / or receive alternative support.</v>
      </c>
      <c r="DZ5" t="str">
        <f>IF(ISBLANK(INDEX('Capacity Template'!$E$75:$E$92,17)),"BLANK",INDEX('Capacity Template'!$E$75:$E$92,17))</f>
        <v>A - Capacity situation means most people have to wait for support and / or receive alternative support.</v>
      </c>
      <c r="EA5" t="str">
        <f>IF(ISBLANK(INDEX('Capacity Template'!$E$75:$E$92,18)),"BLANK",INDEX('Capacity Template'!$E$75:$E$92,18))</f>
        <v>A - Capacity situation means most people have to wait for support and / or receive alternative support.</v>
      </c>
      <c r="EB5" t="str">
        <f>IF(ISBLANK(INDEX('Capacity Template'!$F$75:$F$92,1)),"BLANK",INDEX('Capacity Template'!$F$75:$F$92,1))</f>
        <v>BLANK</v>
      </c>
      <c r="EC5" t="str">
        <f>IF(ISBLANK(INDEX('Capacity Template'!$F$75:$F$92,2)),"BLANK",INDEX('Capacity Template'!$F$75:$F$92,2))</f>
        <v>BLANK</v>
      </c>
      <c r="ED5" t="str">
        <f>IF(ISBLANK(INDEX('Capacity Template'!$F$75:$F$92,3)),"BLANK",INDEX('Capacity Template'!$F$75:$F$92,3))</f>
        <v>Whilst most res/nur beds are not specific to PSR, Torbay typically place Nur 18-64 in 1 home.  Based on projected higher demand in 23/24 &amp; current vacancy data, used capacity is expected to increase</v>
      </c>
      <c r="EE5" t="str">
        <f>IF(ISBLANK(INDEX('Capacity Template'!$F$75:$F$92,4)),"BLANK",INDEX('Capacity Template'!$F$75:$F$92,4))</f>
        <v>BLANK</v>
      </c>
      <c r="EF5" t="str">
        <f>IF(ISBLANK(INDEX('Capacity Template'!$F$75:$F$92,5)),"BLANK",INDEX('Capacity Template'!$F$75:$F$92,5))</f>
        <v>BLANK</v>
      </c>
      <c r="EG5" t="str">
        <f>IF(ISBLANK(INDEX('Capacity Template'!$F$75:$F$92,6)),"BLANK",INDEX('Capacity Template'!$F$75:$F$92,6))</f>
        <v>BLANK</v>
      </c>
      <c r="EH5" t="str">
        <f>IF(ISBLANK(INDEX('Capacity Template'!$F$75:$F$92,7)),"BLANK",INDEX('Capacity Template'!$F$75:$F$92,7))</f>
        <v>BLANK</v>
      </c>
      <c r="EI5" t="str">
        <f>IF(ISBLANK(INDEX('Capacity Template'!$F$75:$F$92,8)),"BLANK",INDEX('Capacity Template'!$F$75:$F$92,8))</f>
        <v>BLANK</v>
      </c>
      <c r="EJ5" t="str">
        <f>IF(ISBLANK(INDEX('Capacity Template'!$F$75:$F$92,9)),"BLANK",INDEX('Capacity Template'!$F$75:$F$92,9))</f>
        <v>BLANK</v>
      </c>
      <c r="EK5" t="str">
        <f>IF(ISBLANK(INDEX('Capacity Template'!$F$75:$F$92,10)),"BLANK",INDEX('Capacity Template'!$F$75:$F$92,10))</f>
        <v>BLANK</v>
      </c>
      <c r="EL5" t="str">
        <f>IF(ISBLANK(INDEX('Capacity Template'!$F$75:$F$92,11)),"BLANK",INDEX('Capacity Template'!$F$75:$F$92,11))</f>
        <v>BLANK</v>
      </c>
      <c r="EM5" t="str">
        <f>IF(ISBLANK(INDEX('Capacity Template'!$F$75:$F$92,12)),"BLANK",INDEX('Capacity Template'!$F$75:$F$92,12))</f>
        <v>BLANK</v>
      </c>
      <c r="EN5" t="str">
        <f>IF(ISBLANK(INDEX('Capacity Template'!$F$75:$F$92,13)),"BLANK",INDEX('Capacity Template'!$F$75:$F$92,13))</f>
        <v>Torbay currently has 109 EC beds.  Capacity is maximised through the year but not all beds are used by Care Act eligible clients.</v>
      </c>
      <c r="EO5" t="str">
        <f>IF(ISBLANK(INDEX('Capacity Template'!$F$75:$F$92,14)),"BLANK",INDEX('Capacity Template'!$F$75:$F$92,14))</f>
        <v>BLANK</v>
      </c>
      <c r="EP5" t="str">
        <f>IF(ISBLANK(INDEX('Capacity Template'!$F$75:$F$92,15)),"BLANK",INDEX('Capacity Template'!$F$75:$F$92,15))</f>
        <v>Torbay currently has 109 EC beds.  Capacity is maximised through the year but not all beds are used by Care Act eligible clients.</v>
      </c>
      <c r="EQ5" t="str">
        <f>IF(ISBLANK(INDEX('Capacity Template'!$F$75:$F$92,16)),"BLANK",INDEX('Capacity Template'!$F$75:$F$92,16))</f>
        <v>BLANK</v>
      </c>
      <c r="ER5" t="str">
        <f>IF(ISBLANK(INDEX('Capacity Template'!$F$75:$F$92,17)),"BLANK",INDEX('Capacity Template'!$F$75:$F$92,17))</f>
        <v>BLANK</v>
      </c>
      <c r="ES5" t="str">
        <f>IF(ISBLANK(INDEX('Capacity Template'!$F$75:$F$92,18)),"BLANK",INDEX('Capacity Template'!$F$75:$F$92,18))</f>
        <v>BLANK</v>
      </c>
      <c r="ET5" s="47">
        <v>1</v>
      </c>
      <c r="EU5" s="43" t="str">
        <f>IF(ISBLANK('Guidance and Conditions'!AV89),"BLANK",'Guidance and Conditions'!AV89)</f>
        <v>aK39d</v>
      </c>
    </row>
  </sheetData>
  <sheetProtection algorithmName="SHA-512" hashValue="WywgMZ1z+Kfuctp+f4mJvkcZfp5Mv35F5tKAFTYQRb9pLX93iMpZ2od3FG1QGFZHrae4rSxc0ax8a5K3lRqzLw==" saltValue="YGNs+ocWGZMaB8ozEy//mg==" spinCount="100000" sheet="1" objects="1" scenarios="1" selectLockedCells="1" selectUnlockedCells="1"/>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733dd27-db60-40e2-8fa1-8ddcdc226c7b" xsi:nil="true"/>
    <SharedWithUsers xmlns="34f15714-548d-495f-a9b0-f58ce09e51d1">
      <UserInfo>
        <DisplayName>Coughlan, Cara</DisplayName>
        <AccountId>45334</AccountId>
        <AccountType/>
      </UserInfo>
      <UserInfo>
        <DisplayName>Archer, Katelin</DisplayName>
        <AccountId>50201</AccountId>
        <AccountType/>
      </UserInfo>
    </SharedWithUsers>
    <lcf76f155ced4ddcb4097134ff3c332f xmlns="7733dd27-db60-40e2-8fa1-8ddcdc226c7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2D676D-C2B3-4382-9CCF-81011400C5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3dd27-db60-40e2-8fa1-8ddcdc226c7b"/>
    <ds:schemaRef ds:uri="34f15714-548d-495f-a9b0-f58ce09e51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C2A482-DF6E-4614-90B0-810311764AFE}">
  <ds:schemaRefs>
    <ds:schemaRef ds:uri="http://purl.org/dc/term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34f15714-548d-495f-a9b0-f58ce09e51d1"/>
    <ds:schemaRef ds:uri="http://schemas.microsoft.com/office/infopath/2007/PartnerControls"/>
    <ds:schemaRef ds:uri="http://schemas.openxmlformats.org/package/2006/metadata/core-properties"/>
    <ds:schemaRef ds:uri="7733dd27-db60-40e2-8fa1-8ddcdc226c7b"/>
  </ds:schemaRefs>
</ds:datastoreItem>
</file>

<file path=customXml/itemProps3.xml><?xml version="1.0" encoding="utf-8"?>
<ds:datastoreItem xmlns:ds="http://schemas.openxmlformats.org/officeDocument/2006/customXml" ds:itemID="{535F5376-0B25-484E-AEDF-275E50B246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and Conditions</vt:lpstr>
      <vt:lpstr>Capacity Template</vt:lpstr>
      <vt:lpstr>Source - LAs List</vt:lpstr>
      <vt:lpstr>Source - Dropdown List</vt:lpstr>
      <vt:lpstr>Outputs</vt:lpstr>
      <vt:lpstr>'Capacity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2023-05-31T15:54:43Z</dcterms:created>
  <dcterms:modified xsi:type="dcterms:W3CDTF">2023-07-13T13:01:55Z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13115200</vt:r8>
  </property>
  <property fmtid="{D5CDD505-2E9C-101B-9397-08002B2CF9AE}" pid="3" name="DH_Core_EmailCC">
    <vt:lpwstr/>
  </property>
  <property fmtid="{D5CDD505-2E9C-101B-9397-08002B2CF9AE}" pid="4" name="MediaServiceImageTags">
    <vt:lpwstr/>
  </property>
  <property fmtid="{D5CDD505-2E9C-101B-9397-08002B2CF9AE}" pid="5" name="xd_ProgID">
    <vt:lpwstr/>
  </property>
  <property fmtid="{D5CDD505-2E9C-101B-9397-08002B2CF9AE}" pid="6" name="DH_Core_EmailTo">
    <vt:lpwstr/>
  </property>
  <property fmtid="{D5CDD505-2E9C-101B-9397-08002B2CF9AE}" pid="7" name="ContentTypeId">
    <vt:lpwstr>0x01010072069C7FE9ECC64F9757C4D3906D9A99</vt:lpwstr>
  </property>
  <property fmtid="{D5CDD505-2E9C-101B-9397-08002B2CF9AE}" pid="8" name="DH_Core_EmailBCC">
    <vt:lpwstr/>
  </property>
  <property fmtid="{D5CDD505-2E9C-101B-9397-08002B2CF9AE}" pid="9" name="DH_Core_PreMigA">
    <vt:lpwstr/>
  </property>
  <property fmtid="{D5CDD505-2E9C-101B-9397-08002B2CF9AE}" pid="10" name="ComplianceAssetId">
    <vt:lpwstr/>
  </property>
  <property fmtid="{D5CDD505-2E9C-101B-9397-08002B2CF9AE}" pid="11" name="TemplateUrl">
    <vt:lpwstr/>
  </property>
  <property fmtid="{D5CDD505-2E9C-101B-9397-08002B2CF9AE}" pid="12" name="DH_Core_EmailFromExt">
    <vt:lpwstr/>
  </property>
  <property fmtid="{D5CDD505-2E9C-101B-9397-08002B2CF9AE}" pid="13" name="_ExtendedDescription">
    <vt:lpwstr/>
  </property>
  <property fmtid="{D5CDD505-2E9C-101B-9397-08002B2CF9AE}" pid="14" name="TriggerFlowInfo">
    <vt:lpwstr/>
  </property>
  <property fmtid="{D5CDD505-2E9C-101B-9397-08002B2CF9AE}" pid="15" name="DH_Core_PreMigE">
    <vt:lpwstr/>
  </property>
  <property fmtid="{D5CDD505-2E9C-101B-9397-08002B2CF9AE}" pid="16" name="DH_Core_EmailSubjectExt">
    <vt:lpwstr/>
  </property>
  <property fmtid="{D5CDD505-2E9C-101B-9397-08002B2CF9AE}" pid="17" name="xd_Signature">
    <vt:bool>false</vt:bool>
  </property>
  <property fmtid="{D5CDD505-2E9C-101B-9397-08002B2CF9AE}" pid="18" name="DH_Core_EmailFrom">
    <vt:lpwstr/>
  </property>
  <property fmtid="{D5CDD505-2E9C-101B-9397-08002B2CF9AE}" pid="19" name="DH_Core_EmailToExt">
    <vt:lpwstr/>
  </property>
  <property fmtid="{D5CDD505-2E9C-101B-9397-08002B2CF9AE}" pid="20" name="DH_Core_EmailSubject">
    <vt:lpwstr/>
  </property>
  <property fmtid="{D5CDD505-2E9C-101B-9397-08002B2CF9AE}" pid="21" name="DH_Core_PreMigP">
    <vt:lpwstr/>
  </property>
  <property fmtid="{D5CDD505-2E9C-101B-9397-08002B2CF9AE}" pid="22" name="TaxCatchAll">
    <vt:lpwstr/>
  </property>
</Properties>
</file>